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INGRESOS 2020" sheetId="1" r:id="rId1"/>
    <sheet name="GASTOS 2020" sheetId="2" r:id="rId2"/>
    <sheet name="ACTUAL" sheetId="3" r:id="rId3"/>
    <sheet name="Hoja1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<sst xmlns="http://schemas.openxmlformats.org/spreadsheetml/2006/main" count="973" uniqueCount="481">
  <si>
    <t>PARTIDA PRESUPUESTARIA</t>
  </si>
  <si>
    <t>Materiales de Aseo</t>
  </si>
  <si>
    <t>Seguros</t>
  </si>
  <si>
    <t>Telecomunicaciones</t>
  </si>
  <si>
    <t>Comisiones Bancarias</t>
  </si>
  <si>
    <t>Remuneraciones Complementarias</t>
  </si>
  <si>
    <t>Remuneraciones Temporales</t>
  </si>
  <si>
    <t>Aporte Patronal</t>
  </si>
  <si>
    <t>Servicios Básicos</t>
  </si>
  <si>
    <t>GASTOS DE CAPITAL</t>
  </si>
  <si>
    <t>84.01.04</t>
  </si>
  <si>
    <t>84.01.07</t>
  </si>
  <si>
    <t># de productos de  medicina y farmacia adquiridos</t>
  </si>
  <si>
    <t>Productos de Medicina y farmacia adquiridos al servicio de la atención pre-hospitalaria.</t>
  </si>
  <si>
    <t>53.08.04</t>
  </si>
  <si>
    <t>53.08.05</t>
  </si>
  <si>
    <t>53.08.07</t>
  </si>
  <si>
    <t>53.01.01</t>
  </si>
  <si>
    <t>53.01.05</t>
  </si>
  <si>
    <t>53.01.04</t>
  </si>
  <si>
    <t>53.01.06</t>
  </si>
  <si>
    <t>57.02.03</t>
  </si>
  <si>
    <t>58.01.02</t>
  </si>
  <si>
    <t>GASTOS CORRIENTES</t>
  </si>
  <si>
    <t>5.1.01.05</t>
  </si>
  <si>
    <t>5.1.02</t>
  </si>
  <si>
    <t>5.1.02.03</t>
  </si>
  <si>
    <t>5.1.03</t>
  </si>
  <si>
    <t>Remuneraciones Compensatorias</t>
  </si>
  <si>
    <t>5.1.03.06</t>
  </si>
  <si>
    <t>5.1.03.12</t>
  </si>
  <si>
    <t>5.1.05.10</t>
  </si>
  <si>
    <t>5.1.06.01</t>
  </si>
  <si>
    <t>5.1.06.02</t>
  </si>
  <si>
    <t>5.1.07.07</t>
  </si>
  <si>
    <t>5.3</t>
  </si>
  <si>
    <t>5.3.01</t>
  </si>
  <si>
    <t>5.3.03</t>
  </si>
  <si>
    <t>5.3.03.01</t>
  </si>
  <si>
    <t>5.3.03.03</t>
  </si>
  <si>
    <t>5.3.06</t>
  </si>
  <si>
    <t>Gastos en Informática</t>
  </si>
  <si>
    <t>Bienes de Uso y Consumo Corriente</t>
  </si>
  <si>
    <t>Vestuario, lencería y prendas de protección</t>
  </si>
  <si>
    <t>Materiales De Oficina</t>
  </si>
  <si>
    <t>OTROS GASTOS CORRIENTES</t>
  </si>
  <si>
    <t>Impuestos, Tasas y Contribuciones</t>
  </si>
  <si>
    <t>Seguros, Costos Financieros y Otros Gastos</t>
  </si>
  <si>
    <t>Transferencias Corrientes al Sector Público</t>
  </si>
  <si>
    <t>BIENES DE LARGA DURACION</t>
  </si>
  <si>
    <t>Bienes Muebles no Depreciables</t>
  </si>
  <si>
    <t>57.02.01</t>
  </si>
  <si>
    <t>INGRESOS CORRIENTES</t>
  </si>
  <si>
    <t>TASAS Y CONTRIBUCIONES</t>
  </si>
  <si>
    <t>53.04.04</t>
  </si>
  <si>
    <t>53.08.11</t>
  </si>
  <si>
    <t>53.14</t>
  </si>
  <si>
    <t>53.08.41</t>
  </si>
  <si>
    <t>84.01.03</t>
  </si>
  <si>
    <t xml:space="preserve">#  de servicios pagados </t>
  </si>
  <si>
    <t>CBFO funcionando</t>
  </si>
  <si>
    <t xml:space="preserve">#  de tramites pagados </t>
  </si>
  <si>
    <t xml:space="preserve">#  de vehiculos asegurados y personal </t>
  </si>
  <si>
    <t xml:space="preserve">vehiculos asegurados </t>
  </si>
  <si>
    <t xml:space="preserve">#  de capacitaciones recibidas </t>
  </si>
  <si>
    <t>actividades extras ejecutas</t>
  </si>
  <si>
    <t>53.06.12</t>
  </si>
  <si>
    <t xml:space="preserve">OTROS  NO OPERACIONALES </t>
  </si>
  <si>
    <t xml:space="preserve">Otros nos especificados </t>
  </si>
  <si>
    <t>53.03.02</t>
  </si>
  <si>
    <t>53.03.01</t>
  </si>
  <si>
    <t>53.03.03</t>
  </si>
  <si>
    <t>53.03.04</t>
  </si>
  <si>
    <t xml:space="preserve">población preparada para actuar en el control de emergencias de prevención </t>
  </si>
  <si>
    <t xml:space="preserve">gestiones financieras pagadas </t>
  </si>
  <si>
    <t>5.3.03.02</t>
  </si>
  <si>
    <t>5.3.03.04</t>
  </si>
  <si>
    <t>5.3.08.02</t>
  </si>
  <si>
    <t>5.3.08.04</t>
  </si>
  <si>
    <t>5.3.08.05</t>
  </si>
  <si>
    <t>Materiales Didácticos</t>
  </si>
  <si>
    <t>TOTAL EGRESOS CORRIENTES</t>
  </si>
  <si>
    <t>5.1.05</t>
  </si>
  <si>
    <t>5.1.06</t>
  </si>
  <si>
    <t>5.1.07</t>
  </si>
  <si>
    <t>Elaborado por:</t>
  </si>
  <si>
    <t>TOTAL INGRESOS CORRIENTES</t>
  </si>
  <si>
    <t xml:space="preserve">Lcda. Mariana Ubidia Cazar </t>
  </si>
  <si>
    <t>JEFA  FINANCIERA DEL CBFO</t>
  </si>
  <si>
    <t>JEFE DEL CBFO</t>
  </si>
  <si>
    <t>B:EGRESOS</t>
  </si>
  <si>
    <t>DENOMINACION</t>
  </si>
  <si>
    <t>PROGRMA ADMINISTRACION GENERAL DEL CUERPO DE BOMBEROS</t>
  </si>
  <si>
    <t xml:space="preserve">GASTOS EN PERSONAL </t>
  </si>
  <si>
    <t>5.1.01.</t>
  </si>
  <si>
    <t xml:space="preserve">Remuneraciones Básicas </t>
  </si>
  <si>
    <t>Remunaraciones Unificadas</t>
  </si>
  <si>
    <t>Decimo Tercer Sueldo</t>
  </si>
  <si>
    <t>5.1.2.04</t>
  </si>
  <si>
    <t>Decimo Cuarto Sueldo</t>
  </si>
  <si>
    <t>Aliementación</t>
  </si>
  <si>
    <t>Compensación Régimen Remunerativo de las Fuerzas Armdas, Policía, y Cuerpo de Bomberos</t>
  </si>
  <si>
    <t>Servicios Personales por Contrato</t>
  </si>
  <si>
    <t xml:space="preserve">Aportes Patronales a la Seguridad Social </t>
  </si>
  <si>
    <t>Fondos de Reserva</t>
  </si>
  <si>
    <t>Indeminizaciones</t>
  </si>
  <si>
    <t>Compensación por vacaciones no gozadas por Cesación de Funciones.</t>
  </si>
  <si>
    <t>BIENES Y SERVCIOS DE CONSUMO</t>
  </si>
  <si>
    <t>5.3.01.01</t>
  </si>
  <si>
    <t>Agua potable</t>
  </si>
  <si>
    <t>5.3.01.04</t>
  </si>
  <si>
    <t>Energía eléctrica.</t>
  </si>
  <si>
    <t>5.3.01.05</t>
  </si>
  <si>
    <t>5.3.01.06</t>
  </si>
  <si>
    <t>Servicios de correo</t>
  </si>
  <si>
    <t>Traslado, Instalaciones, Viáticos y subsistencias</t>
  </si>
  <si>
    <t>Pasajes al interior</t>
  </si>
  <si>
    <t>Pasajes al exterior</t>
  </si>
  <si>
    <t>Viáticos y subsistencias en el interior</t>
  </si>
  <si>
    <t>Viáticos y subsistencias en el exterior</t>
  </si>
  <si>
    <t>Instalación, Mantenimiento y Reparación</t>
  </si>
  <si>
    <t>Maquinaria y Equipo (Instalacion y Mantenimiento y Reparacion)</t>
  </si>
  <si>
    <t>Contratación de Estudios e Investigaciones</t>
  </si>
  <si>
    <t>5.3.07</t>
  </si>
  <si>
    <t>5.3.07.02</t>
  </si>
  <si>
    <t>Arrendamiento de Licencias de uso de paquetes informáticos</t>
  </si>
  <si>
    <t>5.3.08</t>
  </si>
  <si>
    <t>5.3.08.07</t>
  </si>
  <si>
    <t>Materiales De Impresión, Fotografía, Reproducción Y Publicaciones</t>
  </si>
  <si>
    <t>Repuestos y Accesorio para Vehiculos Terrestres</t>
  </si>
  <si>
    <t>53.14.06</t>
  </si>
  <si>
    <t>5.7</t>
  </si>
  <si>
    <t>5.7.01</t>
  </si>
  <si>
    <t>5.7.01.02</t>
  </si>
  <si>
    <t>Tasas Generales</t>
  </si>
  <si>
    <t>5.7.02</t>
  </si>
  <si>
    <t>5.7.02.01</t>
  </si>
  <si>
    <t>5.7.02.03</t>
  </si>
  <si>
    <t xml:space="preserve">Transferencias y Donaciones Corrientes </t>
  </si>
  <si>
    <t>5.8.01</t>
  </si>
  <si>
    <t>5.8.01.02</t>
  </si>
  <si>
    <t>A entidades descentralizadas y Autonomas</t>
  </si>
  <si>
    <t>5.8.01.02.01</t>
  </si>
  <si>
    <t>Aporte al Ministerio de Finanzas</t>
  </si>
  <si>
    <t>7</t>
  </si>
  <si>
    <t>GASTOS DE INVERSION</t>
  </si>
  <si>
    <t xml:space="preserve">BIENES Y SERVICIOS DE INVERSIÓN </t>
  </si>
  <si>
    <t xml:space="preserve">vehiculos terrestres ( mantenimiento y reparaciones) </t>
  </si>
  <si>
    <t>Arrendamiento de Bienes</t>
  </si>
  <si>
    <t xml:space="preserve">Medicina y productos farmaceuticos </t>
  </si>
  <si>
    <t>Equipos, Sistemas Y Paquetes Informáticos</t>
  </si>
  <si>
    <t>8</t>
  </si>
  <si>
    <t>8.4</t>
  </si>
  <si>
    <t>8.4.01.03</t>
  </si>
  <si>
    <t xml:space="preserve">Mobiliarios ( larga duracion) </t>
  </si>
  <si>
    <t>8.4.01.04</t>
  </si>
  <si>
    <t xml:space="preserve">Maquinaria y Equipos ( de larga duracion) </t>
  </si>
  <si>
    <t>8.4.01.05</t>
  </si>
  <si>
    <t xml:space="preserve">Vehículo ( larga duracion ) </t>
  </si>
  <si>
    <t>8.4.01.07</t>
  </si>
  <si>
    <t>TOTAL GASTOS DE INVERSIÓN Y CAPITAL</t>
  </si>
  <si>
    <t>TOTAL EGRESOS...........&gt;</t>
  </si>
  <si>
    <t>Prestación de servicios</t>
  </si>
  <si>
    <t>Contribución predial a favor del Cuerpo de Bomberos</t>
  </si>
  <si>
    <t>Contribucion adicional par los Cuerpos de Bomberos provenientes de los Servicios de Alumbrado Eléctrico.</t>
  </si>
  <si>
    <t xml:space="preserve">VENTAS DE BIENES Y SERVICIOS </t>
  </si>
  <si>
    <t>Servicios Técnicos Especializados</t>
  </si>
  <si>
    <t>RENTAS DE INVERSIONES Y MULTAS</t>
  </si>
  <si>
    <t>Intereses por mora</t>
  </si>
  <si>
    <t>51.07.10</t>
  </si>
  <si>
    <t>Compra de renuncia</t>
  </si>
  <si>
    <t>Bienes Biologicos</t>
  </si>
  <si>
    <t>53.04.15</t>
  </si>
  <si>
    <t>53.04.22</t>
  </si>
  <si>
    <t>53.06.06</t>
  </si>
  <si>
    <t xml:space="preserve">Honorarios por Contratos Civiles </t>
  </si>
  <si>
    <t>53.06.09</t>
  </si>
  <si>
    <t>Investigaciones Profesionales y Análisis de Laboratorio</t>
  </si>
  <si>
    <t>5.3.08.03</t>
  </si>
  <si>
    <t>Combustibles y Lubricantes</t>
  </si>
  <si>
    <t>Capacitación a Servidores Públicos</t>
  </si>
  <si>
    <t>5.3.08.09</t>
  </si>
  <si>
    <t>5.3.08.11</t>
  </si>
  <si>
    <t>Insumos,MaterialesySuministrosparaConstrucción,Electricidad,Plomería,Carpintería,SeñalizaciónVial,Navegación, Contra Incendios y Placas</t>
  </si>
  <si>
    <t>5.3.08.12</t>
  </si>
  <si>
    <t>TOTAL GASTOS DE INVERSIÓN</t>
  </si>
  <si>
    <t>Herramientas y Equipos menores</t>
  </si>
  <si>
    <t>53.05</t>
  </si>
  <si>
    <t>53.05.01</t>
  </si>
  <si>
    <t>Terrenos (Arrendamiento)</t>
  </si>
  <si>
    <t>Desarrollo, Actualización, Asistencia Técnica y Soporte de Sistemas Informáticos</t>
  </si>
  <si>
    <t>53.07.01</t>
  </si>
  <si>
    <t>53.08.03</t>
  </si>
  <si>
    <t>51.05.12</t>
  </si>
  <si>
    <t>Subrogación</t>
  </si>
  <si>
    <t>53.04.02</t>
  </si>
  <si>
    <t>Edificios, Locales, Residencias y Cableado Estructurado (Instalación, Mantenimiento y Reparación)</t>
  </si>
  <si>
    <t xml:space="preserve">Consolidado por: </t>
  </si>
  <si>
    <t xml:space="preserve">Eje 1;  Tecnología Información y Comunicación </t>
  </si>
  <si>
    <t xml:space="preserve">Eje 2.- Parque Automotor </t>
  </si>
  <si>
    <t># Alimento de canes adquirido</t>
  </si>
  <si>
    <t>Canes adiestrados para rescate en selva</t>
  </si>
  <si>
    <t>51.05.10</t>
  </si>
  <si>
    <t>Eje 5.- Prevención y Seguridad para  los Usuarios Internos y Externos del CBFO</t>
  </si>
  <si>
    <t>Eje 6.- Area de Capacitaciòn</t>
  </si>
  <si>
    <t>Eje 7; Funcionamiento y Administración  del CBFO</t>
  </si>
  <si>
    <t xml:space="preserve">Eje 8:  Talento Humano y Seguridad de la vida y los bienes del CBFO </t>
  </si>
  <si>
    <t>51.07.07</t>
  </si>
  <si>
    <t>84.01.06</t>
  </si>
  <si>
    <t>53.14.04</t>
  </si>
  <si>
    <t>oficinas equipadas</t>
  </si>
  <si>
    <t>53.04.01</t>
  </si>
  <si>
    <t>53.14.03</t>
  </si>
  <si>
    <t xml:space="preserve">Prevenir los riesgos de un incendios </t>
  </si>
  <si>
    <t>1 capacitacion en Operaciones Avanzadas en Estructuras Colapsadas</t>
  </si>
  <si>
    <t xml:space="preserve">Operación de bombas de vehiculos  Contra Incendios </t>
  </si>
  <si>
    <t xml:space="preserve">1 Capacitaciones para brigada de combate de incendios industriales </t>
  </si>
  <si>
    <t>1  Respuesta tecnica a incidentes con materiales peligrosos</t>
  </si>
  <si>
    <t xml:space="preserve">MENAJE DE COCINA </t>
  </si>
  <si>
    <t>ELECTRODOMESTICOS</t>
  </si>
  <si>
    <t>53.08.20</t>
  </si>
  <si>
    <t>ADQUIRIR EQUIPOS Y HERRAMIENTAS Y ACCESORIOS PARA LA ATENCIÓN DE RESCATE EN ESTRUCTURAS COLAPSADAS TOMANDO EN CONSIDERACIÓN LA EXPERIENCIA ADQUIRIDA EN EMERGENCIAS SUSCITADAS QUE FUERON ATENDIDAS DE MANERA OPORTUNA PARA EL PERSONAL OPERATIVO DEL CBFO</t>
  </si>
  <si>
    <t>Vehículos de rescate bien equipo</t>
  </si>
  <si>
    <t>#  herramientas</t>
  </si>
  <si>
    <t># de equipos</t>
  </si>
  <si>
    <t>Maquinarias y Equipos (No Depreciables)</t>
  </si>
  <si>
    <t>Menaje de Cocina, de Hogar, Accesorios Descartables y Accesorios de Oficina</t>
  </si>
  <si>
    <t>Herramientas (de Larga Duración)</t>
  </si>
  <si>
    <t>Terrenos (Mantenimiento)</t>
  </si>
  <si>
    <t>Mobiliario (No Depreciables)</t>
  </si>
  <si>
    <t>84.01.11</t>
  </si>
  <si>
    <t>Partes y Repuestos Carroceria</t>
  </si>
  <si>
    <t xml:space="preserve">Area informática adecuada  todos los equipos informáticos protegidos de toda amenaza viral </t>
  </si>
  <si>
    <t>Adquisición de 25 licencias de antivirus, 25 licencias de programas de PDF, 6 licencias de sistemas operativos y servidores, 4 licencias SSL y paginas web;    para los  equipos informáticos del  CBFO, contratacion de espacios en redes sociales.</t>
  </si>
  <si>
    <t># licencias adquiridas</t>
  </si>
  <si>
    <t>equipos informáticos protegidos</t>
  </si>
  <si>
    <t>53.07.02</t>
  </si>
  <si>
    <t xml:space="preserve">Adquisición de 40 kit de tóner de insumos para las impresoras </t>
  </si>
  <si>
    <t>Servicio a la ciudadania mejorado en un 10 al 15 %.</t>
  </si>
  <si>
    <t xml:space="preserve">Adquisicion de neumaticos para los vehiculos de la institucion  </t>
  </si>
  <si>
    <t># de neumaticos adquiridos</t>
  </si>
  <si>
    <t xml:space="preserve">Cumplir las leyes de transito y su reglamento; mejorar la seguridad de los conductores y usuarios </t>
  </si>
  <si>
    <t xml:space="preserve">Adqusiciòn de combustible para los vehículos de la institucion </t>
  </si>
  <si>
    <t xml:space="preserve">Vehiculos funcionando </t>
  </si>
  <si>
    <t>vehiculos operativos</t>
  </si>
  <si>
    <t>Eje 3.-  Insfraestuctura, Mobiliario y Mantenimiento</t>
  </si>
  <si>
    <t># de aires acondicionados mantenidos</t>
  </si>
  <si>
    <t>Aires acondicionados funcionando adecuadamente</t>
  </si>
  <si>
    <t xml:space="preserve">Adquisición equipos medicos </t>
  </si>
  <si>
    <t xml:space="preserve">#  de equipos, para el area pre hospitalaria </t>
  </si>
  <si>
    <t>Equipos adquiridos</t>
  </si>
  <si>
    <t>Adquisición insumos de medicina y  productos farmacéuticos.</t>
  </si>
  <si>
    <t>Realizar la Campaña de Prevención de Incendios</t>
  </si>
  <si>
    <t>Extintores recargados</t>
  </si>
  <si>
    <t>Almacenamiento, Embalaje, Envase y Recarga de Extintores</t>
  </si>
  <si>
    <t xml:space="preserve">Servicio de agua potable </t>
  </si>
  <si>
    <t xml:space="preserve">Servicio de telefónico </t>
  </si>
  <si>
    <t xml:space="preserve">Servicio de energía eléctrica </t>
  </si>
  <si>
    <t xml:space="preserve">Gastos emergente de caja chica </t>
  </si>
  <si>
    <t xml:space="preserve">Servicio de encomiendas </t>
  </si>
  <si>
    <t xml:space="preserve">Comisiones bancarias </t>
  </si>
  <si>
    <t xml:space="preserve">Aporte del 5xmil del ministerio de finanzas </t>
  </si>
  <si>
    <t>Asegurar la vida  del personal del CBFO; así como los bienes de propiedad de la Institución.</t>
  </si>
  <si>
    <t xml:space="preserve">Adquisicion de pólizas de seguros de los vehiculos, del personal, bienes y responsabilidad civil </t>
  </si>
  <si>
    <t>Velar por el desarrollo y potencializaciòn del Talento Humano del CBFO</t>
  </si>
  <si>
    <t xml:space="preserve">Contratación del personal </t>
  </si>
  <si>
    <t xml:space="preserve">#  de personas contratadas </t>
  </si>
  <si>
    <t xml:space="preserve">Término de relaciones laborales personal </t>
  </si>
  <si>
    <t>#  de personas liquidadas</t>
  </si>
  <si>
    <t>Indemnizaciones a pagar</t>
  </si>
  <si>
    <t>#  de servidores indemnizados</t>
  </si>
  <si>
    <t>Movilización del personal para el cumplimiento de comisiones de servicios institucionales.</t>
  </si>
  <si>
    <t xml:space="preserve">#  de traslados viáticos y subsistencias en interior </t>
  </si>
  <si>
    <t xml:space="preserve">#  de traslados viáticos y subsistencias en exterior </t>
  </si>
  <si>
    <t xml:space="preserve">#  de pasajes en el  exterior </t>
  </si>
  <si>
    <t xml:space="preserve">#  de pasajes en el  interior </t>
  </si>
  <si>
    <t>Capacitación al personal operativo y administrativo del CBFO</t>
  </si>
  <si>
    <t>Contratación de un arquitecto para revision de planos del CBFO, concesion de permisos.</t>
  </si>
  <si>
    <t># de planos revisados</t>
  </si>
  <si>
    <t>Planos revisados para concesion de permisos de funcionamiento</t>
  </si>
  <si>
    <t xml:space="preserve">ÁREA INFORMÁTICA BIEN EQUIPADA ANTE CUALQUIER EMERGENCIA </t>
  </si>
  <si>
    <t xml:space="preserve">#  material promocional </t>
  </si>
  <si>
    <t>Permisos Licencias y Patentes (2019)</t>
  </si>
  <si>
    <t>7 Computadoras</t>
  </si>
  <si>
    <t xml:space="preserve">Adquirir COMPUTADORAS Y EQUIPOS INFORMATICOS para las diferentes areas administrativas y operativas del CBFO </t>
  </si>
  <si>
    <t>Adquirir repuestos para las computadoras del CBFO</t>
  </si>
  <si>
    <t>Mantener en condiciones el generador  electrico del CBFO</t>
  </si>
  <si>
    <t>mantenimiento de generador electrico institucional</t>
  </si>
  <si>
    <t xml:space="preserve">Alojar el sistema informatico en el servidor en linea </t>
  </si>
  <si>
    <t xml:space="preserve">Alojamiento del sistema central del CBFO en linea </t>
  </si>
  <si>
    <t>ADQUIRIR IMPRESORA DE PREVENCION DE INCENDIOS PARA LA IMPRESIÓN DE LOS DIFERENTES INFORMES Y SOLICITUDES</t>
  </si>
  <si>
    <t>ADQUIRIR INSUMOS Y REPUESTOS PARA LAS IMPRESORAS PRINCIAPL</t>
  </si>
  <si>
    <t xml:space="preserve">MEJORAR LA DISTIBUCION DE LAS IMPRESIONES ENTRE PREVENCION Y EL DEPARTANENTO DE CAPACITACION </t>
  </si>
  <si>
    <t xml:space="preserve">Contratación del servicio de mantenimiento preventivo y correctivo de los vehiculos  </t>
  </si>
  <si>
    <t>Repotenciar y mejorar el sistema de trabajo de los vehículos de emergencia del Cuerpo de Bomberos del Cantón Francisco de Orellana.</t>
  </si>
  <si>
    <t xml:space="preserve">contar con neunaticos nuevos para la flota vehicular del CBFO Brindar la seguridad en la trasportacion del personal a emergencias.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</si>
  <si>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MANTENIMIENTO PREVENTIVO Y CORRECTIVO DE LA FLOTA VEHICULAR DEL CBFO</t>
  </si>
  <si>
    <t>Atension Oportuna  y eficiente ante  emergencias</t>
  </si>
  <si>
    <t>7000   galones diesel</t>
  </si>
  <si>
    <t>Fortalecer la movilidad de los vehículos, equipos, maquinarias, motores fuera de borda y vehículos Especiales, a la asistencia de emergencias a través de una adecuada garantía de abastecimiento de combustibles durante los 365 días del año.</t>
  </si>
  <si>
    <t>7 PLACAS  DE COMPUTADORA</t>
  </si>
  <si>
    <t xml:space="preserve">10 DISCOS DUROS </t>
  </si>
  <si>
    <t>5 PANTALLAS DE COMPUTADORA</t>
  </si>
  <si>
    <t>15 MEMORIAS RAM</t>
  </si>
  <si>
    <t>1 Mantenimiento, Limpieza, Cambio de filtros, aceite, revisión y calobracion de computadora del generador electrico del CBFO</t>
  </si>
  <si>
    <t xml:space="preserve">1 Alojamiento de sistema informatico del CBFO y pago anual de la ip publica </t>
  </si>
  <si>
    <t>1 INSUMOS PARA IMPRESORAS TONERES Y REPUESTOS  PARA EL AÑO</t>
  </si>
  <si>
    <t xml:space="preserve">CAPACITAR AL PERSONAL OPERATIVO DEL CUERPO DE BOMBEROS </t>
  </si>
  <si>
    <t xml:space="preserve">INSTRUIR AL PERSONAL OPERATIVO PARA CASOS DE EMERGENCIA </t>
  </si>
  <si>
    <t>#  PERSONAL CAPACITADO</t>
  </si>
  <si>
    <t>PERSONAL CAPACITADO</t>
  </si>
  <si>
    <t xml:space="preserve">CONTAR CON EQUIPOS NUEVOS PARA BRINDAR UN MEJOR SERVICIO A LOS PARTICIPANTE DURANTE LA CAPACITACION </t>
  </si>
  <si>
    <t xml:space="preserve">1 EQUIPOS DE PRIMEROS AUXILIOS </t>
  </si>
  <si>
    <t>CADA PARTICIPANTE OBTENDRA UN MEJOR DESEMPEÑO AL MOMENTO DE SU CAPACITACION.</t>
  </si>
  <si>
    <t>CONTRATACION DE RECARGAS DE EXTINTORES DE DIFERENTES CAPACIDADES PARA EL DEPARTAMENTO DE CAPACITACION Y VEHICULOS DE EMERGENCIA DEL CBFO</t>
  </si>
  <si>
    <t>BRINDAR UN BUEN SERVICIO EN LAS CAPACITACIONES EN LOS TALLERES BRINDADOS A LA CIUDADANIA Y ABASTECIMIENTO DE LA RECARGA EN LOS VEHICULOS DE EMERGENCIA DEL CBFO.</t>
  </si>
  <si>
    <t>200 de extintores a recargar</t>
  </si>
  <si>
    <t xml:space="preserve">BRINDAR LAS FACILIDADES A LOS PARTICIPANTES AL MOMENTO AL MOMENTO DE LOS CURSOS DE SELVA </t>
  </si>
  <si>
    <t>PERSONAL CON  CONOCIMIENTO EN EL USO DE GPS</t>
  </si>
  <si>
    <t xml:space="preserve">14 GPS </t>
  </si>
  <si>
    <t>ADQUIRIR  GPS ACTUALIZADO PARA REALIZAR TRABAJOS DE RESCATE  EN ZONAS AGRESTES</t>
  </si>
  <si>
    <t>ADQUISICION DE EQUIPOS DE PRIMEROS AUXILIOS PARA PRACTICAS DEL PERSONAL CAPACITADO</t>
  </si>
  <si>
    <t xml:space="preserve">CONTAR CON EQUIPOS Y HERRAMIENTAS  NUEVOS PARA BRINDAR UN MEJOR SERVICIO A LA CIUDADANIA EN LOS RESCATES. </t>
  </si>
  <si>
    <t xml:space="preserve">REALIZAR MANTENIMIENTO DE LOS AIRES ACONDICIONADOS DE LA INSTITUCION BOMBERIL </t>
  </si>
  <si>
    <t>MANTENIMIENTO PREVENTIVO Y CORRECTIVO A LOS AIRES ACONDICIONADOS DE LA INSTITUCION.</t>
  </si>
  <si>
    <t xml:space="preserve">PRECAUTELAR LA SEGURIDAD DEL PERSONAL OPERATIVO DEL CUERPO DE BOMBEROS DE FRANCISCO DE ORELLANA </t>
  </si>
  <si>
    <t xml:space="preserve">PERSONAL CON LA DOTACION Y PROTECCION RESPECTIVA PARA LAS EMERGENCIAS </t>
  </si>
  <si>
    <t xml:space="preserve">ADQUISICIÓN DE  EQUIPOS DE PROTECCION PERSONAL ( EPP)   PARA EL AREA OPERATIVA  DEL CBFO </t>
  </si>
  <si>
    <t xml:space="preserve">6 LINTERNAS DE MANO RECARGABLE PARA BOMBERO </t>
  </si>
  <si>
    <t>6 EQUIPOS DE PROTECCION PERSONAL (EPP) PARA EL PERSONAL  OPERATIVO</t>
  </si>
  <si>
    <t>MANTENER LAS INSTALACIONES EN OPTIMAS CONDICIONES, BRINDANDO UNA IMAGEN INSTITUCIONAL  DE CALIDAD.</t>
  </si>
  <si>
    <t xml:space="preserve"> REALIZAR EL MANTENIMIENTO PREVENTIVO Y CORRECTIVO DE LA INFRAESTRUCTURA DE LAS DOS ESTACIONES DEL CBFO.</t>
  </si>
  <si>
    <r>
      <t xml:space="preserve"> </t>
    </r>
    <r>
      <rPr>
        <i/>
        <sz val="8"/>
        <rFont val="Arial"/>
        <family val="2"/>
      </rPr>
      <t xml:space="preserve"># </t>
    </r>
    <r>
      <rPr>
        <sz val="8"/>
        <rFont val="Arial"/>
        <family val="2"/>
      </rPr>
      <t>MANTENIMIENTO PREVENTIVO Y CORRECTIVO DE LA INFRAESTRUCTURA DE LAS DOS ESTACIONES DEL CBFO.</t>
    </r>
  </si>
  <si>
    <t xml:space="preserve">IMAGEN INSTITUCIONAL CUIDANDO LAS INSTALACIONES </t>
  </si>
  <si>
    <t>CONTAR CON ISNSTALACIONES SEGURAS , PRECAUTELANDO LA SEGURIDAD DEL PERSONAL Y LA CIUDADANIA QUE ASISTE A LAS INSTALACIONES  DEL CBFO.</t>
  </si>
  <si>
    <t>MANTENIMIENTO PREVENTIVO, CORRECTIVO Y RECABLEO DE LAPARTE ELECTRICA DEL CBFO</t>
  </si>
  <si>
    <t>1 MANTENIMIENTO PREVENTIVO, CORRECTIVO Y RECABLEO DE LAPARTE ELECTRICA DEL CBFO</t>
  </si>
  <si>
    <t>INSTALACIONES EN BUENAS CONDICIONES Y EVITAR DAÑOS DE LOS EQUIPOS.</t>
  </si>
  <si>
    <t>CONTAR CON MOBILIARIO NECESARIO PARA EL CBFO</t>
  </si>
  <si>
    <t>20 PERCHAS METALICAS</t>
  </si>
  <si>
    <t>ADQUISICION DE PERCHAS METALICAS PARA EL USO  ARCHIVO CENTRAL  DEL CBFO</t>
  </si>
  <si>
    <t>CONTAR CON EL MOBILIARIO NECESARIO PARA LA EJECUCION DE LAS ACTIVIDADES</t>
  </si>
  <si>
    <t xml:space="preserve"> ADQUIRIR LOS IMPLEMENTOS DE COCINA NECESARIOS PARA DOTAR EL CBFO.                                                            * CONTAR CON EL RESPECTIVO MENAJE DE COCINA PARA LAS DOS ESTACIONES DEL CBFO.</t>
  </si>
  <si>
    <t>ADQUISICION DE MENAJE DE COCINA PARA LAS DOS ESTACIONES DEL CUERPO DE BOMBEROS DEL CANTON FRANCISCO DE ORELLANA, PROVINCIA DE ORELLANA.</t>
  </si>
  <si>
    <t>CONTAR CON LOS EQUIPOS E IMPLEMENTOS NECESARIOS PARA LA ENTIDAD</t>
  </si>
  <si>
    <t xml:space="preserve">MATRICULACIÒN VEHICULAR Y TASAS </t>
  </si>
  <si>
    <t>57.01.02</t>
  </si>
  <si>
    <t xml:space="preserve">#  DE VEHICULOS MATRICULADOS </t>
  </si>
  <si>
    <t>VEHICULOS OPERATIVOS</t>
  </si>
  <si>
    <t xml:space="preserve">Eje 8:  Contabilidad  CBFO </t>
  </si>
  <si>
    <t xml:space="preserve">DOTAR DE MATERIALES ELECTRICOS </t>
  </si>
  <si>
    <t>ADQUISICION DE MATERIALES ELECTRICOS PARA EL CBFO</t>
  </si>
  <si>
    <t>#  MATERIALES ELECTRICOS</t>
  </si>
  <si>
    <t>DIFERENTES AREAS FUNCIONANDO</t>
  </si>
  <si>
    <t xml:space="preserve">DOTAR DE MATERIAL E INSUMOS, Y SERVICIOS BÁSICOS, E IMPUESTOS A LAS DIFERENTES ÁREAS PARA LA EJECUCIÓN DE SUS ACTIVIDADES </t>
  </si>
  <si>
    <t xml:space="preserve">ADQUISICION DE MATERIAL DE OFICINA </t>
  </si>
  <si>
    <t xml:space="preserve">ADQUISICION DE MATERIAL DE ASEO </t>
  </si>
  <si>
    <t>#  DE MATERIAL DE OFICINA ADQUIRIDO</t>
  </si>
  <si>
    <t>#  DE MATERIAL DE ASEO ADQUIRIDO</t>
  </si>
  <si>
    <t xml:space="preserve">AREA DE ADMINISTRATIVA FUNCIONANDO </t>
  </si>
  <si>
    <t xml:space="preserve">AREA DE LIMPIEZA FUNCIONANDO </t>
  </si>
  <si>
    <t>DOTAR DE MATERIALES DE IMPRESIÓN AL CBFO</t>
  </si>
  <si>
    <t>AREA DE PREVENCION Y RECAUDACION DOTADO DE MATERIAL</t>
  </si>
  <si>
    <t>ADQUISICION  DE BLOCK DE PERMISOS DE FUNCIONAMIENTO CITACIONES.</t>
  </si>
  <si>
    <t>BLOCK DE PERMISOS DE FUNCIONAMIENTO,CITACIONES, COMPROBANTES DE INGRESO</t>
  </si>
  <si>
    <t xml:space="preserve">ADQUISICION DE EQUIPOS DE PROTECCION ( APICULTOR)  ABEJAS </t>
  </si>
  <si>
    <t xml:space="preserve">CONTAR CON EL EQUIPO PARA ATENDER EMERGENCIAS CON  ABEJAS </t>
  </si>
  <si>
    <t>4 TRAJES DE APICULTURA</t>
  </si>
  <si>
    <t xml:space="preserve">PERSONAL DOTADOS PARA LAS EMERGENCIAS </t>
  </si>
  <si>
    <t>PRECAUTELAR LA VIDA DE LOS PACIENTES QUE ATIENDE EL CBFO</t>
  </si>
  <si>
    <t>CONTRATACION DEL SERVICIO DE RECARGAS DE OXIGENO PARA LA ATENCION PREHOSPITALARIA DEL CBFO.</t>
  </si>
  <si>
    <t>1 RECARGAS DE OXIGENO</t>
  </si>
  <si>
    <t xml:space="preserve">ATENCION EFICIENTE </t>
  </si>
  <si>
    <t xml:space="preserve">CONTRATACION DE SERVICIO OCASIONALES </t>
  </si>
  <si>
    <t xml:space="preserve">ALIMENTO DE CANES PARA UN MEJOR RENDIMIENTO DEL CAN </t>
  </si>
  <si>
    <t xml:space="preserve">ADQUISICION DE ALIMENTO DE CAN Y ACCESORIOS  PARA EL CUIDADO DEL CAN </t>
  </si>
  <si>
    <t xml:space="preserve">INSPECCIONAR LOS RESPECTIVOS LOCALES COMERCIALES Y PODER DETERMINAR SI ESTAN FUNCIONANDO LAS LAMPARAS DE EMERGENCIA  . CONOCER LAS ADMOSFERAS TOXICAS CUANDO CUANDO SE INGRESA A UN LUGAR DE INSPECCION </t>
  </si>
  <si>
    <t xml:space="preserve">ADQUIRIR EQUIPOS DE MEDICIONES DE GASES Y LUXOMETRO PARA LOS INSPECTORES </t>
  </si>
  <si>
    <t xml:space="preserve">TENER EQUIPOS DE SEGURIDAD PARA LAS INSPECCIONES </t>
  </si>
  <si>
    <t>2  DETECTOR MULTIGAS</t>
  </si>
  <si>
    <t xml:space="preserve">2 LUXOMETRO DE MEDICION </t>
  </si>
  <si>
    <t xml:space="preserve">ACCEDER A LAS NORMATIVAS VIGENTES COMO LEYES REGLAMENTOS, ORDENANZAS, REFORMAS, JURISPRUDENCIA Y NOVEDADES JURIDICAS </t>
  </si>
  <si>
    <t>ADQUISICION DE SITEMA LEXIS PARA TRABAJO DIARIO DE LA PARTE JURIDICA</t>
  </si>
  <si>
    <t>1 SISTEMA LEXIS</t>
  </si>
  <si>
    <t>ACTUALIZACION EN LA NORMATIVA VIGENTE</t>
  </si>
  <si>
    <t xml:space="preserve">ADQUIRIR LIBROS PARA EL AREA JURIDICA COMO COIP-COGEP-COESCOP-COA ETC </t>
  </si>
  <si>
    <t xml:space="preserve">OBTENER LIBROS PARA EL DESEMPEÑO JURIDICO AL MOMENTO DE JUICIOS DE LA INSTITUCION </t>
  </si>
  <si>
    <t xml:space="preserve">6 LIBROS </t>
  </si>
  <si>
    <t>53.14.09</t>
  </si>
  <si>
    <t>53.14.07</t>
  </si>
  <si>
    <t>53.02.03</t>
  </si>
  <si>
    <t>51.02.03</t>
  </si>
  <si>
    <t>51.02.04</t>
  </si>
  <si>
    <t>51.03.06</t>
  </si>
  <si>
    <t>51.06.02</t>
  </si>
  <si>
    <t>51.06.01</t>
  </si>
  <si>
    <t>51.03.12</t>
  </si>
  <si>
    <t xml:space="preserve">PERSONAL OPERATIVO CAPACITADO </t>
  </si>
  <si>
    <t>Nº PRESUPUESTO</t>
  </si>
  <si>
    <t>DETALLE</t>
  </si>
  <si>
    <t>PROFORMA 2020</t>
  </si>
  <si>
    <t xml:space="preserve">TOTAL </t>
  </si>
  <si>
    <t>1.4.03.99</t>
  </si>
  <si>
    <t>1.7.03.99</t>
  </si>
  <si>
    <t>1.9.04.99</t>
  </si>
  <si>
    <t>1.7.04.04</t>
  </si>
  <si>
    <t>Inclumiento de Contatos</t>
  </si>
  <si>
    <t>Servicio de Ambulancia</t>
  </si>
  <si>
    <t>1.3.01</t>
  </si>
  <si>
    <t>1.3.01.08.01</t>
  </si>
  <si>
    <t>1.3.01.12.01</t>
  </si>
  <si>
    <t>1.3.01.31.01</t>
  </si>
  <si>
    <t>1.3.04.14.01</t>
  </si>
  <si>
    <t>CUERPO DE BOMBEROS DEL CANTÓN FRANCISCO DE ORELLANA PROFORMA PRESUPUESTARIA AL EJERCICIO FISCAL DEL AÑO 2020</t>
  </si>
  <si>
    <t xml:space="preserve">ASIGNACION ANUAL </t>
  </si>
  <si>
    <t>53.08.09</t>
  </si>
  <si>
    <t>5.3.02</t>
  </si>
  <si>
    <t xml:space="preserve">Equipos, sistemas y paquetes informaticos </t>
  </si>
  <si>
    <t xml:space="preserve">Libros y Colecciones </t>
  </si>
  <si>
    <t>51.01.05</t>
  </si>
  <si>
    <t>BATERIAS DE PREGUNTAS PARA CONCURSOS DE MERITOS Y OPOSICION</t>
  </si>
  <si>
    <t># BATERIAS DE PREGUNTAS</t>
  </si>
  <si>
    <t xml:space="preserve">CONCURSOS DE MERITOS </t>
  </si>
  <si>
    <t xml:space="preserve">INGRESOS </t>
  </si>
  <si>
    <t>GRUPO</t>
  </si>
  <si>
    <t xml:space="preserve">DESCRIPCION </t>
  </si>
  <si>
    <t>VALOR</t>
  </si>
  <si>
    <t>Gasto Corriente</t>
  </si>
  <si>
    <t>Gasto de Inversión</t>
  </si>
  <si>
    <t>Gastos de Capital</t>
  </si>
  <si>
    <t xml:space="preserve">PROGRAMA ADMINISTRACION GENERAL </t>
  </si>
  <si>
    <t xml:space="preserve">RESUMEN DE LA PROFORMA PRESUPUESTARIA 2020 </t>
  </si>
  <si>
    <t xml:space="preserve">                             -   </t>
  </si>
  <si>
    <t>GASTOS EN PERSONAL</t>
  </si>
  <si>
    <t>BIENES Y SERVICIOS DE CONSUMO</t>
  </si>
  <si>
    <t xml:space="preserve">GASTOS DE INVERSION </t>
  </si>
  <si>
    <t xml:space="preserve">TRANSFERENCIAS Y DONACIONES </t>
  </si>
  <si>
    <t>PRESUPUESTO AÑO 2020</t>
  </si>
  <si>
    <t>%</t>
  </si>
  <si>
    <t xml:space="preserve">Proyecto de campaña de prevención de incendios y rescate  para el año 2020 del CBFO </t>
  </si>
  <si>
    <t xml:space="preserve">3656.40  galones gasolina extra </t>
  </si>
  <si>
    <t xml:space="preserve">3186.76  galones gasolina Super </t>
  </si>
  <si>
    <t>CUERPO DE BOMBEROS DEL CANTON FRANCISCO DE ORELLANA PROFORMA PRESUPUESTARIA DE INGRESOS 2020</t>
  </si>
  <si>
    <t xml:space="preserve">Cmte. Tlgo. Fredi Mendoza  </t>
  </si>
  <si>
    <t>Tipo (Programa, proyecto)</t>
  </si>
  <si>
    <t>Nombre del programa, proyecto</t>
  </si>
  <si>
    <t xml:space="preserve">Objetivos estratégicos </t>
  </si>
  <si>
    <t>Link para descargar el documento completo del proyecto aprobado por la SENPLADES</t>
  </si>
  <si>
    <t>metas</t>
  </si>
  <si>
    <t xml:space="preserve">monto presupestado </t>
  </si>
  <si>
    <t xml:space="preserve">fecha inicio </t>
  </si>
  <si>
    <t>fecha fin</t>
  </si>
  <si>
    <t xml:space="preserve">estado actual </t>
  </si>
  <si>
    <t>01 de enero del 2020</t>
  </si>
  <si>
    <t xml:space="preserve">finalizado </t>
  </si>
  <si>
    <t xml:space="preserve">en proceso </t>
  </si>
  <si>
    <t>"NO APLICA", debido a que  el Cuerpo de Bomberos  no presentó a la Secretaría Nacional de Planificación y Desarrollo ningún proyecto de inversión para el ejercicio fiscal 2020</t>
  </si>
  <si>
    <t>NO APLICA, debido a que  el Cuerpo de Bomberos  no presentó a la Secretaría Nacional de Planificación y Desarrollo ningún proyecto de inversión para el ejercicio fiscal 2020</t>
  </si>
  <si>
    <t>TOTAL PLANES Y PROGRAMAS EN EJECUCIÓN</t>
  </si>
  <si>
    <t>FECHA ACTUALIZACIÓN DE LA INFORMACIÓN:</t>
  </si>
  <si>
    <t>PERIODICIDAD DE ACTUALIZACIÓN DE LA INFORMACIÓN:</t>
  </si>
  <si>
    <t>MENSUAL</t>
  </si>
  <si>
    <t>UNIDAD POSEEDORA DE LA INFORMACIÓN - LITERAL k):</t>
  </si>
  <si>
    <t>RESPONSABLE DE LA UNIDAD POSEEDORA DE LA INFORMACIÓN DEL LITERAL k):</t>
  </si>
  <si>
    <t>CORREO ELECTRÓNICO DEL O LA RESPONSABLE DE LA UNIDAD POSEEDORA DE LA INFORMACIÓN:</t>
  </si>
  <si>
    <t>NÚMERO TELEFÓNICO DEL O LA RESPONSABLE DE LA UNIDAD POSEEDORA DE LA INFORMACIÓN:</t>
  </si>
  <si>
    <t>JEFATURA FINANCIERA DEL CBFO</t>
  </si>
  <si>
    <t>Tesoreria CBFO &lt;tesoreria@bomberosorellana.gob.ec&gt;</t>
  </si>
  <si>
    <t>2881335 ext.-103</t>
  </si>
  <si>
    <t>LIC. MARIANA ALEXANDRA UBIDIA CAZAR</t>
  </si>
  <si>
    <t>1,456,357,10</t>
  </si>
  <si>
    <t>Art. 7 de la Ley Orgánica de Transparencia y Acceso a la Información Pública - LOTAIP</t>
  </si>
  <si>
    <t>k) Planes y programas de la institución en ejecución</t>
  </si>
  <si>
    <t>Plan Estratégico Institucional</t>
  </si>
  <si>
    <t>https://bomberosorellana.gob.ec/</t>
  </si>
  <si>
    <t>Plan Operativo Anual - POA y sus reformas aprobadas</t>
  </si>
  <si>
    <t>Plan Anual de Inversiones (PAI)</t>
  </si>
  <si>
    <t xml:space="preserve">1IMPRESORA PARA EL AREA JURIDICA </t>
  </si>
  <si>
    <t>1IMPRESORA PARA EL AREA DE PREVENCION DE INCENDIOS</t>
  </si>
  <si>
    <t>POA 2020</t>
  </si>
  <si>
    <t>31 de diciembre del 2020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</si>
</sst>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[$$-300A]#,##0.00;[Red][$$-300A]&quot;-&quot;#,##0.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;[Red]0.00"/>
    <numFmt numFmtId="202" formatCode="_-* #,##0\ _$_-;\-* #,##0\ _$_-;_-* &quot;-&quot;??\ _$_-;_-@_-"/>
    <numFmt numFmtId="203" formatCode="#,##0.00;[Red]#,##0.00"/>
    <numFmt numFmtId="204" formatCode="#,##0.0000"/>
    <numFmt numFmtId="205" formatCode="#,##0.000"/>
    <numFmt numFmtId="206" formatCode="_(&quot;$&quot;* #,##0.00_);_(&quot;$&quot;* \(#,##0.00\);_(&quot;$&quot;* &quot;-&quot;??_);_(@_)"/>
    <numFmt numFmtId="207" formatCode="[$-300A]dddd\,\ dd&quot; de &quot;mmmm&quot; de &quot;yyyy"/>
    <numFmt numFmtId="208" formatCode="&quot;$&quot;\ #,##0.00"/>
    <numFmt numFmtId="209" formatCode="_(* #,##0.000_);_(* \(#,##0.000\);_(* &quot;-&quot;??_);_(@_)"/>
    <numFmt numFmtId="210" formatCode="_-* #,##0.000\ _€_-;\-* #,##0.000\ _€_-;_-* &quot;-&quot;???\ _€_-;_-@_-"/>
    <numFmt numFmtId="211" formatCode="[$-C0A]dddd\,\ dd&quot; de &quot;mmmm&quot; de &quot;yyyy"/>
    <numFmt numFmtId="212" formatCode="[$-300A]dddd\,\ d\ &quot;de&quot;\ mmmm\ &quot;de&quot;\ yyyy"/>
    <numFmt numFmtId="213" formatCode="0.0"/>
  </numFmts>
  <fonts count="103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Calibri"/>
      <family val="2"/>
    </font>
    <font>
      <u val="single"/>
      <sz val="8"/>
      <name val="Arial"/>
      <family val="2"/>
    </font>
    <font>
      <u val="double"/>
      <sz val="9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0"/>
    </font>
    <font>
      <u val="single"/>
      <sz val="11"/>
      <color indexed="30"/>
      <name val="Liberation Sans"/>
      <family val="0"/>
    </font>
    <font>
      <u val="single"/>
      <sz val="11"/>
      <color indexed="25"/>
      <name val="Liberation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Liberation Sans"/>
      <family val="0"/>
    </font>
    <font>
      <b/>
      <sz val="9"/>
      <color indexed="8"/>
      <name val="Liberation Sans"/>
      <family val="0"/>
    </font>
    <font>
      <b/>
      <sz val="11"/>
      <color indexed="8"/>
      <name val="Liberation Sans"/>
      <family val="0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Liberation Sans"/>
      <family val="0"/>
    </font>
    <font>
      <sz val="12"/>
      <color indexed="8"/>
      <name val="Cambria"/>
      <family val="1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u val="single"/>
      <sz val="11"/>
      <color theme="10"/>
      <name val="Liberation Sans"/>
      <family val="0"/>
    </font>
    <font>
      <u val="single"/>
      <sz val="11"/>
      <color theme="1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Liberation Sans"/>
      <family val="0"/>
    </font>
    <font>
      <b/>
      <sz val="9"/>
      <color theme="1"/>
      <name val="Liberation Sans"/>
      <family val="0"/>
    </font>
    <font>
      <b/>
      <sz val="11"/>
      <color theme="1"/>
      <name val="Liberation Sans"/>
      <family val="0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Liberation Sans"/>
      <family val="0"/>
    </font>
    <font>
      <sz val="9"/>
      <color theme="1"/>
      <name val="Arial"/>
      <family val="2"/>
    </font>
    <font>
      <sz val="12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u val="single"/>
      <sz val="12"/>
      <color rgb="FF0000F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>
      <alignment horizontal="center"/>
      <protection/>
    </xf>
    <xf numFmtId="0" fontId="74" fillId="0" borderId="0">
      <alignment horizontal="center" textRotation="90"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195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194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65" fillId="32" borderId="5" applyNumberFormat="0" applyFont="0" applyAlignment="0" applyProtection="0"/>
    <xf numFmtId="9" fontId="65" fillId="0" borderId="0" applyFont="0" applyFill="0" applyBorder="0" applyAlignment="0" applyProtection="0"/>
    <xf numFmtId="0" fontId="79" fillId="0" borderId="0">
      <alignment/>
      <protection/>
    </xf>
    <xf numFmtId="196" fontId="79" fillId="0" borderId="0">
      <alignment/>
      <protection/>
    </xf>
    <xf numFmtId="0" fontId="80" fillId="21" borderId="6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72" fillId="0" borderId="8" applyNumberFormat="0" applyFill="0" applyAlignment="0" applyProtection="0"/>
    <xf numFmtId="0" fontId="85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195" fontId="2" fillId="0" borderId="0" xfId="0" applyNumberFormat="1" applyFont="1" applyFill="1" applyBorder="1" applyAlignment="1">
      <alignment/>
    </xf>
    <xf numFmtId="43" fontId="2" fillId="0" borderId="0" xfId="51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3" fontId="10" fillId="0" borderId="0" xfId="51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43" fontId="5" fillId="0" borderId="10" xfId="51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3" fontId="3" fillId="0" borderId="0" xfId="51" applyNumberFormat="1" applyFont="1" applyFill="1" applyBorder="1" applyAlignment="1">
      <alignment/>
    </xf>
    <xf numFmtId="43" fontId="7" fillId="0" borderId="0" xfId="51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195" fontId="2" fillId="0" borderId="0" xfId="51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195" fontId="12" fillId="0" borderId="0" xfId="0" applyNumberFormat="1" applyFont="1" applyFill="1" applyBorder="1" applyAlignment="1" applyProtection="1">
      <alignment horizontal="center" wrapText="1"/>
      <protection/>
    </xf>
    <xf numFmtId="195" fontId="12" fillId="0" borderId="0" xfId="51" applyFont="1" applyFill="1" applyBorder="1" applyAlignment="1" applyProtection="1">
      <alignment horizontal="center" wrapText="1"/>
      <protection/>
    </xf>
    <xf numFmtId="43" fontId="7" fillId="0" borderId="0" xfId="51" applyNumberFormat="1" applyFont="1" applyFill="1" applyBorder="1" applyAlignment="1">
      <alignment wrapText="1"/>
    </xf>
    <xf numFmtId="43" fontId="7" fillId="0" borderId="11" xfId="51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43" fontId="9" fillId="0" borderId="0" xfId="51" applyNumberFormat="1" applyFont="1" applyFill="1" applyBorder="1" applyAlignment="1">
      <alignment wrapText="1"/>
    </xf>
    <xf numFmtId="43" fontId="12" fillId="0" borderId="0" xfId="51" applyNumberFormat="1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horizontal="left" wrapText="1"/>
      <protection/>
    </xf>
    <xf numFmtId="43" fontId="5" fillId="33" borderId="11" xfId="51" applyNumberFormat="1" applyFont="1" applyFill="1" applyBorder="1" applyAlignment="1" applyProtection="1">
      <alignment wrapText="1"/>
      <protection/>
    </xf>
    <xf numFmtId="0" fontId="9" fillId="14" borderId="11" xfId="0" applyFont="1" applyFill="1" applyBorder="1" applyAlignment="1" applyProtection="1">
      <alignment horizontal="left" wrapText="1"/>
      <protection/>
    </xf>
    <xf numFmtId="0" fontId="9" fillId="33" borderId="11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195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indent="1"/>
    </xf>
    <xf numFmtId="195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/>
    </xf>
    <xf numFmtId="195" fontId="13" fillId="0" borderId="0" xfId="5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95" fontId="14" fillId="23" borderId="11" xfId="51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14" fillId="23" borderId="13" xfId="0" applyFont="1" applyFill="1" applyBorder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95" fontId="13" fillId="35" borderId="11" xfId="51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horizontal="left" vertical="center" wrapText="1"/>
    </xf>
    <xf numFmtId="0" fontId="86" fillId="35" borderId="11" xfId="0" applyFont="1" applyFill="1" applyBorder="1" applyAlignment="1">
      <alignment vertical="center" wrapText="1"/>
    </xf>
    <xf numFmtId="0" fontId="86" fillId="35" borderId="11" xfId="0" applyFont="1" applyFill="1" applyBorder="1" applyAlignment="1">
      <alignment wrapText="1"/>
    </xf>
    <xf numFmtId="171" fontId="14" fillId="0" borderId="0" xfId="0" applyNumberFormat="1" applyFont="1" applyFill="1" applyBorder="1" applyAlignment="1">
      <alignment vertical="center"/>
    </xf>
    <xf numFmtId="20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Fill="1" applyBorder="1" applyAlignment="1">
      <alignment/>
    </xf>
    <xf numFmtId="0" fontId="87" fillId="0" borderId="0" xfId="0" applyFont="1" applyAlignment="1">
      <alignment/>
    </xf>
    <xf numFmtId="0" fontId="87" fillId="9" borderId="11" xfId="0" applyFont="1" applyFill="1" applyBorder="1" applyAlignment="1">
      <alignment horizontal="right"/>
    </xf>
    <xf numFmtId="0" fontId="87" fillId="9" borderId="11" xfId="0" applyFont="1" applyFill="1" applyBorder="1" applyAlignment="1">
      <alignment/>
    </xf>
    <xf numFmtId="208" fontId="87" fillId="9" borderId="11" xfId="0" applyNumberFormat="1" applyFont="1" applyFill="1" applyBorder="1" applyAlignment="1">
      <alignment horizontal="right"/>
    </xf>
    <xf numFmtId="208" fontId="87" fillId="9" borderId="11" xfId="0" applyNumberFormat="1" applyFont="1" applyFill="1" applyBorder="1" applyAlignment="1">
      <alignment/>
    </xf>
    <xf numFmtId="208" fontId="0" fillId="9" borderId="14" xfId="0" applyNumberFormat="1" applyFill="1" applyBorder="1" applyAlignment="1">
      <alignment/>
    </xf>
    <xf numFmtId="208" fontId="0" fillId="9" borderId="11" xfId="0" applyNumberFormat="1" applyFill="1" applyBorder="1" applyAlignment="1">
      <alignment/>
    </xf>
    <xf numFmtId="208" fontId="88" fillId="9" borderId="11" xfId="0" applyNumberFormat="1" applyFont="1" applyFill="1" applyBorder="1" applyAlignment="1">
      <alignment/>
    </xf>
    <xf numFmtId="0" fontId="87" fillId="9" borderId="15" xfId="0" applyFont="1" applyFill="1" applyBorder="1" applyAlignment="1">
      <alignment/>
    </xf>
    <xf numFmtId="0" fontId="88" fillId="9" borderId="16" xfId="0" applyFont="1" applyFill="1" applyBorder="1" applyAlignment="1">
      <alignment/>
    </xf>
    <xf numFmtId="0" fontId="87" fillId="9" borderId="17" xfId="0" applyFont="1" applyFill="1" applyBorder="1" applyAlignment="1">
      <alignment horizontal="right"/>
    </xf>
    <xf numFmtId="0" fontId="87" fillId="9" borderId="17" xfId="0" applyFont="1" applyFill="1" applyBorder="1" applyAlignment="1">
      <alignment/>
    </xf>
    <xf numFmtId="0" fontId="87" fillId="9" borderId="18" xfId="0" applyFont="1" applyFill="1" applyBorder="1" applyAlignment="1">
      <alignment/>
    </xf>
    <xf numFmtId="0" fontId="88" fillId="9" borderId="19" xfId="0" applyFont="1" applyFill="1" applyBorder="1" applyAlignment="1">
      <alignment/>
    </xf>
    <xf numFmtId="208" fontId="87" fillId="9" borderId="15" xfId="0" applyNumberFormat="1" applyFont="1" applyFill="1" applyBorder="1" applyAlignment="1">
      <alignment/>
    </xf>
    <xf numFmtId="208" fontId="88" fillId="9" borderId="16" xfId="0" applyNumberFormat="1" applyFont="1" applyFill="1" applyBorder="1" applyAlignment="1">
      <alignment/>
    </xf>
    <xf numFmtId="208" fontId="89" fillId="9" borderId="14" xfId="0" applyNumberFormat="1" applyFont="1" applyFill="1" applyBorder="1" applyAlignment="1">
      <alignment/>
    </xf>
    <xf numFmtId="208" fontId="88" fillId="9" borderId="20" xfId="0" applyNumberFormat="1" applyFont="1" applyFill="1" applyBorder="1" applyAlignment="1">
      <alignment/>
    </xf>
    <xf numFmtId="0" fontId="9" fillId="36" borderId="11" xfId="0" applyFont="1" applyFill="1" applyBorder="1" applyAlignment="1" applyProtection="1">
      <alignment horizontal="left" wrapText="1"/>
      <protection/>
    </xf>
    <xf numFmtId="43" fontId="5" fillId="36" borderId="11" xfId="51" applyNumberFormat="1" applyFont="1" applyFill="1" applyBorder="1" applyAlignment="1" applyProtection="1">
      <alignment wrapText="1"/>
      <protection/>
    </xf>
    <xf numFmtId="0" fontId="6" fillId="35" borderId="11" xfId="0" applyFont="1" applyFill="1" applyBorder="1" applyAlignment="1" applyProtection="1">
      <alignment horizontal="left" wrapText="1"/>
      <protection/>
    </xf>
    <xf numFmtId="43" fontId="6" fillId="35" borderId="11" xfId="51" applyNumberFormat="1" applyFont="1" applyFill="1" applyBorder="1" applyAlignment="1" applyProtection="1">
      <alignment horizontal="left" wrapText="1"/>
      <protection/>
    </xf>
    <xf numFmtId="43" fontId="7" fillId="35" borderId="11" xfId="51" applyNumberFormat="1" applyFont="1" applyFill="1" applyBorder="1" applyAlignment="1" applyProtection="1">
      <alignment wrapText="1"/>
      <protection/>
    </xf>
    <xf numFmtId="0" fontId="9" fillId="35" borderId="11" xfId="0" applyFont="1" applyFill="1" applyBorder="1" applyAlignment="1" applyProtection="1">
      <alignment horizontal="left" wrapText="1"/>
      <protection/>
    </xf>
    <xf numFmtId="43" fontId="5" fillId="35" borderId="11" xfId="51" applyNumberFormat="1" applyFont="1" applyFill="1" applyBorder="1" applyAlignment="1" applyProtection="1">
      <alignment wrapText="1"/>
      <protection/>
    </xf>
    <xf numFmtId="0" fontId="7" fillId="35" borderId="11" xfId="0" applyFont="1" applyFill="1" applyBorder="1" applyAlignment="1" applyProtection="1">
      <alignment horizontal="left" wrapText="1"/>
      <protection/>
    </xf>
    <xf numFmtId="0" fontId="7" fillId="35" borderId="11" xfId="0" applyFont="1" applyFill="1" applyBorder="1" applyAlignment="1">
      <alignment wrapText="1"/>
    </xf>
    <xf numFmtId="195" fontId="7" fillId="35" borderId="11" xfId="51" applyFont="1" applyFill="1" applyBorder="1" applyAlignment="1">
      <alignment wrapText="1"/>
    </xf>
    <xf numFmtId="0" fontId="6" fillId="36" borderId="11" xfId="0" applyFont="1" applyFill="1" applyBorder="1" applyAlignment="1" applyProtection="1">
      <alignment horizontal="left" wrapText="1"/>
      <protection/>
    </xf>
    <xf numFmtId="43" fontId="7" fillId="36" borderId="11" xfId="51" applyNumberFormat="1" applyFont="1" applyFill="1" applyBorder="1" applyAlignment="1" applyProtection="1">
      <alignment wrapText="1"/>
      <protection/>
    </xf>
    <xf numFmtId="0" fontId="9" fillId="15" borderId="11" xfId="0" applyFont="1" applyFill="1" applyBorder="1" applyAlignment="1" applyProtection="1">
      <alignment horizontal="left" vertical="center" wrapText="1"/>
      <protection/>
    </xf>
    <xf numFmtId="0" fontId="9" fillId="15" borderId="21" xfId="0" applyFont="1" applyFill="1" applyBorder="1" applyAlignment="1" applyProtection="1">
      <alignment vertical="center" wrapText="1"/>
      <protection/>
    </xf>
    <xf numFmtId="0" fontId="9" fillId="15" borderId="11" xfId="0" applyFont="1" applyFill="1" applyBorder="1" applyAlignment="1" applyProtection="1">
      <alignment vertical="center" wrapText="1"/>
      <protection/>
    </xf>
    <xf numFmtId="0" fontId="9" fillId="37" borderId="11" xfId="0" applyFont="1" applyFill="1" applyBorder="1" applyAlignment="1" applyProtection="1">
      <alignment horizontal="left" wrapText="1"/>
      <protection/>
    </xf>
    <xf numFmtId="43" fontId="5" fillId="37" borderId="11" xfId="51" applyNumberFormat="1" applyFont="1" applyFill="1" applyBorder="1" applyAlignment="1" applyProtection="1">
      <alignment wrapText="1"/>
      <protection/>
    </xf>
    <xf numFmtId="0" fontId="85" fillId="0" borderId="11" xfId="0" applyFont="1" applyBorder="1" applyAlignment="1">
      <alignment horizontal="left"/>
    </xf>
    <xf numFmtId="0" fontId="48" fillId="7" borderId="11" xfId="0" applyFont="1" applyFill="1" applyBorder="1" applyAlignment="1" applyProtection="1">
      <alignment horizontal="left" wrapText="1"/>
      <protection/>
    </xf>
    <xf numFmtId="43" fontId="49" fillId="7" borderId="11" xfId="0" applyNumberFormat="1" applyFont="1" applyFill="1" applyBorder="1" applyAlignment="1" applyProtection="1">
      <alignment horizontal="left" wrapText="1"/>
      <protection/>
    </xf>
    <xf numFmtId="208" fontId="85" fillId="7" borderId="11" xfId="0" applyNumberFormat="1" applyFont="1" applyFill="1" applyBorder="1" applyAlignment="1">
      <alignment/>
    </xf>
    <xf numFmtId="0" fontId="49" fillId="7" borderId="11" xfId="0" applyFont="1" applyFill="1" applyBorder="1" applyAlignment="1" applyProtection="1">
      <alignment horizontal="left" wrapText="1"/>
      <protection/>
    </xf>
    <xf numFmtId="0" fontId="65" fillId="0" borderId="11" xfId="0" applyFont="1" applyBorder="1" applyAlignment="1">
      <alignment horizontal="left"/>
    </xf>
    <xf numFmtId="0" fontId="50" fillId="0" borderId="11" xfId="0" applyFont="1" applyBorder="1" applyAlignment="1" applyProtection="1">
      <alignment horizontal="left" wrapText="1"/>
      <protection/>
    </xf>
    <xf numFmtId="43" fontId="50" fillId="35" borderId="11" xfId="0" applyNumberFormat="1" applyFont="1" applyFill="1" applyBorder="1" applyAlignment="1" applyProtection="1">
      <alignment horizontal="left" wrapText="1"/>
      <protection/>
    </xf>
    <xf numFmtId="43" fontId="50" fillId="0" borderId="11" xfId="0" applyNumberFormat="1" applyFont="1" applyBorder="1" applyAlignment="1" applyProtection="1">
      <alignment horizontal="left" wrapText="1"/>
      <protection/>
    </xf>
    <xf numFmtId="0" fontId="50" fillId="0" borderId="11" xfId="0" applyFont="1" applyBorder="1" applyAlignment="1">
      <alignment wrapText="1"/>
    </xf>
    <xf numFmtId="195" fontId="50" fillId="35" borderId="11" xfId="51" applyFont="1" applyFill="1" applyBorder="1" applyAlignment="1" applyProtection="1">
      <alignment horizontal="left"/>
      <protection/>
    </xf>
    <xf numFmtId="195" fontId="50" fillId="0" borderId="11" xfId="51" applyFont="1" applyFill="1" applyBorder="1" applyAlignment="1" applyProtection="1">
      <alignment horizontal="left"/>
      <protection/>
    </xf>
    <xf numFmtId="195" fontId="50" fillId="35" borderId="11" xfId="51" applyFont="1" applyFill="1" applyBorder="1" applyAlignment="1" applyProtection="1">
      <alignment horizontal="center"/>
      <protection/>
    </xf>
    <xf numFmtId="195" fontId="50" fillId="0" borderId="11" xfId="51" applyFont="1" applyBorder="1" applyAlignment="1" applyProtection="1">
      <alignment horizontal="center"/>
      <protection/>
    </xf>
    <xf numFmtId="0" fontId="65" fillId="0" borderId="11" xfId="0" applyFont="1" applyBorder="1" applyAlignment="1">
      <alignment horizontal="left" wrapText="1"/>
    </xf>
    <xf numFmtId="0" fontId="85" fillId="7" borderId="11" xfId="0" applyFont="1" applyFill="1" applyBorder="1" applyAlignment="1">
      <alignment horizontal="left" wrapText="1"/>
    </xf>
    <xf numFmtId="195" fontId="49" fillId="7" borderId="11" xfId="51" applyFont="1" applyFill="1" applyBorder="1" applyAlignment="1" applyProtection="1">
      <alignment horizontal="center"/>
      <protection/>
    </xf>
    <xf numFmtId="0" fontId="50" fillId="35" borderId="11" xfId="0" applyFont="1" applyFill="1" applyBorder="1" applyAlignment="1">
      <alignment wrapText="1"/>
    </xf>
    <xf numFmtId="4" fontId="50" fillId="35" borderId="11" xfId="51" applyNumberFormat="1" applyFont="1" applyFill="1" applyBorder="1" applyAlignment="1" applyProtection="1">
      <alignment/>
      <protection/>
    </xf>
    <xf numFmtId="4" fontId="49" fillId="35" borderId="11" xfId="51" applyNumberFormat="1" applyFont="1" applyFill="1" applyBorder="1" applyAlignment="1" applyProtection="1">
      <alignment/>
      <protection/>
    </xf>
    <xf numFmtId="0" fontId="49" fillId="38" borderId="11" xfId="0" applyFont="1" applyFill="1" applyBorder="1" applyAlignment="1">
      <alignment wrapText="1"/>
    </xf>
    <xf numFmtId="4" fontId="49" fillId="38" borderId="11" xfId="51" applyNumberFormat="1" applyFont="1" applyFill="1" applyBorder="1" applyAlignment="1" applyProtection="1">
      <alignment/>
      <protection/>
    </xf>
    <xf numFmtId="208" fontId="50" fillId="35" borderId="11" xfId="0" applyNumberFormat="1" applyFont="1" applyFill="1" applyBorder="1" applyAlignment="1" applyProtection="1">
      <alignment horizontal="right" wrapText="1"/>
      <protection/>
    </xf>
    <xf numFmtId="208" fontId="50" fillId="35" borderId="11" xfId="51" applyNumberFormat="1" applyFont="1" applyFill="1" applyBorder="1" applyAlignment="1" applyProtection="1">
      <alignment horizontal="right"/>
      <protection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35" borderId="11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right" vertical="center" wrapText="1"/>
    </xf>
    <xf numFmtId="0" fontId="90" fillId="39" borderId="15" xfId="0" applyFont="1" applyFill="1" applyBorder="1" applyAlignment="1">
      <alignment horizontal="center" vertical="center"/>
    </xf>
    <xf numFmtId="43" fontId="90" fillId="39" borderId="15" xfId="51" applyNumberFormat="1" applyFont="1" applyFill="1" applyBorder="1" applyAlignment="1">
      <alignment horizontal="center" vertical="center" wrapText="1"/>
    </xf>
    <xf numFmtId="0" fontId="90" fillId="39" borderId="15" xfId="0" applyFont="1" applyFill="1" applyBorder="1" applyAlignment="1">
      <alignment horizontal="center" vertical="center" wrapText="1"/>
    </xf>
    <xf numFmtId="0" fontId="91" fillId="35" borderId="11" xfId="0" applyFont="1" applyFill="1" applyBorder="1" applyAlignment="1">
      <alignment vertical="center"/>
    </xf>
    <xf numFmtId="0" fontId="3" fillId="35" borderId="11" xfId="0" applyNumberFormat="1" applyFont="1" applyFill="1" applyBorder="1" applyAlignment="1">
      <alignment horizontal="center"/>
    </xf>
    <xf numFmtId="43" fontId="16" fillId="35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92" fillId="39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15" borderId="11" xfId="0" applyFont="1" applyFill="1" applyBorder="1" applyAlignment="1">
      <alignment horizontal="left" wrapText="1"/>
    </xf>
    <xf numFmtId="0" fontId="10" fillId="15" borderId="11" xfId="0" applyFont="1" applyFill="1" applyBorder="1" applyAlignment="1">
      <alignment horizontal="right" wrapText="1"/>
    </xf>
    <xf numFmtId="0" fontId="10" fillId="13" borderId="11" xfId="0" applyFont="1" applyFill="1" applyBorder="1" applyAlignment="1">
      <alignment horizontal="left" wrapText="1"/>
    </xf>
    <xf numFmtId="0" fontId="10" fillId="13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wrapText="1"/>
    </xf>
    <xf numFmtId="0" fontId="50" fillId="13" borderId="11" xfId="0" applyFont="1" applyFill="1" applyBorder="1" applyAlignment="1">
      <alignment wrapText="1"/>
    </xf>
    <xf numFmtId="0" fontId="50" fillId="13" borderId="11" xfId="0" applyFont="1" applyFill="1" applyBorder="1" applyAlignment="1">
      <alignment horizontal="left" wrapText="1"/>
    </xf>
    <xf numFmtId="0" fontId="69" fillId="39" borderId="11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2" fillId="13" borderId="11" xfId="0" applyFont="1" applyFill="1" applyBorder="1" applyAlignment="1">
      <alignment horizontal="left" wrapText="1"/>
    </xf>
    <xf numFmtId="0" fontId="65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208" fontId="2" fillId="0" borderId="11" xfId="0" applyNumberFormat="1" applyFont="1" applyFill="1" applyBorder="1" applyAlignment="1">
      <alignment wrapText="1"/>
    </xf>
    <xf numFmtId="208" fontId="2" fillId="0" borderId="11" xfId="0" applyNumberFormat="1" applyFont="1" applyFill="1" applyBorder="1" applyAlignment="1">
      <alignment horizontal="right" wrapText="1"/>
    </xf>
    <xf numFmtId="0" fontId="93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left" vertical="center" wrapText="1" indent="1"/>
    </xf>
    <xf numFmtId="0" fontId="65" fillId="35" borderId="11" xfId="0" applyFont="1" applyFill="1" applyBorder="1" applyAlignment="1">
      <alignment vertical="center" wrapText="1"/>
    </xf>
    <xf numFmtId="195" fontId="13" fillId="9" borderId="11" xfId="51" applyFont="1" applyFill="1" applyBorder="1" applyAlignment="1">
      <alignment horizontal="right" vertical="center"/>
    </xf>
    <xf numFmtId="195" fontId="13" fillId="9" borderId="11" xfId="51" applyFont="1" applyFill="1" applyBorder="1" applyAlignment="1">
      <alignment horizontal="center" vertical="center"/>
    </xf>
    <xf numFmtId="195" fontId="13" fillId="9" borderId="11" xfId="51" applyFont="1" applyFill="1" applyBorder="1" applyAlignment="1">
      <alignment horizontal="center" vertical="center" wrapText="1"/>
    </xf>
    <xf numFmtId="195" fontId="55" fillId="9" borderId="11" xfId="51" applyFont="1" applyFill="1" applyBorder="1" applyAlignment="1">
      <alignment vertical="center"/>
    </xf>
    <xf numFmtId="195" fontId="55" fillId="9" borderId="11" xfId="51" applyFont="1" applyFill="1" applyBorder="1" applyAlignment="1">
      <alignment horizontal="center" vertical="center" wrapText="1"/>
    </xf>
    <xf numFmtId="208" fontId="13" fillId="40" borderId="11" xfId="0" applyNumberFormat="1" applyFont="1" applyFill="1" applyBorder="1" applyAlignment="1">
      <alignment/>
    </xf>
    <xf numFmtId="0" fontId="49" fillId="19" borderId="11" xfId="0" applyFont="1" applyFill="1" applyBorder="1" applyAlignment="1">
      <alignment wrapText="1"/>
    </xf>
    <xf numFmtId="4" fontId="49" fillId="19" borderId="11" xfId="51" applyNumberFormat="1" applyFont="1" applyFill="1" applyBorder="1" applyAlignment="1" applyProtection="1">
      <alignment/>
      <protection/>
    </xf>
    <xf numFmtId="208" fontId="50" fillId="35" borderId="21" xfId="0" applyNumberFormat="1" applyFont="1" applyFill="1" applyBorder="1" applyAlignment="1" applyProtection="1">
      <alignment horizontal="right" wrapText="1"/>
      <protection/>
    </xf>
    <xf numFmtId="208" fontId="50" fillId="35" borderId="21" xfId="51" applyNumberFormat="1" applyFont="1" applyFill="1" applyBorder="1" applyAlignment="1" applyProtection="1">
      <alignment horizontal="right"/>
      <protection/>
    </xf>
    <xf numFmtId="2" fontId="0" fillId="0" borderId="11" xfId="59" applyNumberFormat="1" applyFont="1" applyBorder="1" applyAlignment="1">
      <alignment horizontal="center"/>
    </xf>
    <xf numFmtId="9" fontId="0" fillId="0" borderId="11" xfId="59" applyFont="1" applyBorder="1" applyAlignment="1">
      <alignment horizontal="center"/>
    </xf>
    <xf numFmtId="9" fontId="0" fillId="19" borderId="22" xfId="0" applyNumberFormat="1" applyFill="1" applyBorder="1" applyAlignment="1">
      <alignment horizontal="center"/>
    </xf>
    <xf numFmtId="43" fontId="2" fillId="0" borderId="11" xfId="0" applyNumberFormat="1" applyFont="1" applyFill="1" applyBorder="1" applyAlignment="1">
      <alignment wrapText="1"/>
    </xf>
    <xf numFmtId="171" fontId="50" fillId="0" borderId="11" xfId="0" applyNumberFormat="1" applyFont="1" applyFill="1" applyBorder="1" applyAlignment="1">
      <alignment wrapText="1"/>
    </xf>
    <xf numFmtId="0" fontId="94" fillId="0" borderId="0" xfId="0" applyFont="1" applyAlignment="1">
      <alignment horizontal="center" wrapText="1"/>
    </xf>
    <xf numFmtId="0" fontId="94" fillId="0" borderId="0" xfId="0" applyFont="1" applyAlignment="1">
      <alignment horizontal="left" wrapText="1"/>
    </xf>
    <xf numFmtId="2" fontId="13" fillId="35" borderId="11" xfId="5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12" borderId="11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93" fillId="35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5" fillId="0" borderId="0" xfId="0" applyFont="1" applyFill="1" applyAlignment="1">
      <alignment/>
    </xf>
    <xf numFmtId="0" fontId="58" fillId="13" borderId="15" xfId="0" applyFont="1" applyFill="1" applyBorder="1" applyAlignment="1" applyProtection="1">
      <alignment horizontal="center" vertical="center" wrapText="1"/>
      <protection/>
    </xf>
    <xf numFmtId="0" fontId="58" fillId="13" borderId="23" xfId="0" applyFont="1" applyFill="1" applyBorder="1" applyAlignment="1" applyProtection="1">
      <alignment horizontal="center" vertical="center" wrapText="1"/>
      <protection/>
    </xf>
    <xf numFmtId="0" fontId="96" fillId="0" borderId="24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/>
    </xf>
    <xf numFmtId="0" fontId="96" fillId="0" borderId="27" xfId="0" applyFont="1" applyBorder="1" applyAlignment="1">
      <alignment horizontal="center" vertical="center"/>
    </xf>
    <xf numFmtId="0" fontId="96" fillId="0" borderId="28" xfId="0" applyFont="1" applyBorder="1" applyAlignment="1">
      <alignment horizontal="center" vertical="center"/>
    </xf>
    <xf numFmtId="0" fontId="96" fillId="0" borderId="29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85" fillId="0" borderId="0" xfId="0" applyFont="1" applyAlignment="1">
      <alignment horizontal="center" vertical="center" wrapText="1"/>
    </xf>
    <xf numFmtId="0" fontId="85" fillId="0" borderId="28" xfId="0" applyFont="1" applyBorder="1" applyAlignment="1">
      <alignment horizontal="center" vertical="center" wrapText="1"/>
    </xf>
    <xf numFmtId="0" fontId="49" fillId="10" borderId="11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Border="1" applyAlignment="1">
      <alignment horizontal="left" wrapText="1"/>
    </xf>
    <xf numFmtId="179" fontId="3" fillId="35" borderId="11" xfId="0" applyNumberFormat="1" applyFont="1" applyFill="1" applyBorder="1" applyAlignment="1">
      <alignment horizontal="center"/>
    </xf>
    <xf numFmtId="0" fontId="8" fillId="42" borderId="11" xfId="0" applyFont="1" applyFill="1" applyBorder="1" applyAlignment="1" applyProtection="1">
      <alignment horizontal="center" vertical="center" wrapText="1"/>
      <protection/>
    </xf>
    <xf numFmtId="0" fontId="90" fillId="39" borderId="30" xfId="0" applyFont="1" applyFill="1" applyBorder="1" applyAlignment="1">
      <alignment horizontal="center" vertical="center" wrapText="1"/>
    </xf>
    <xf numFmtId="0" fontId="90" fillId="39" borderId="31" xfId="0" applyFont="1" applyFill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0" fillId="39" borderId="33" xfId="0" applyFont="1" applyFill="1" applyBorder="1" applyAlignment="1">
      <alignment horizontal="center" vertical="center" wrapText="1"/>
    </xf>
    <xf numFmtId="195" fontId="4" fillId="0" borderId="0" xfId="51" applyFont="1" applyAlignment="1" applyProtection="1">
      <alignment horizontal="center" wrapText="1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43" fontId="10" fillId="0" borderId="0" xfId="51" applyNumberFormat="1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3" fillId="35" borderId="11" xfId="0" applyFont="1" applyFill="1" applyBorder="1" applyAlignment="1">
      <alignment horizontal="center" vertical="center" wrapText="1"/>
    </xf>
    <xf numFmtId="195" fontId="13" fillId="35" borderId="11" xfId="51" applyFont="1" applyFill="1" applyBorder="1" applyAlignment="1">
      <alignment horizontal="center" vertical="center"/>
    </xf>
    <xf numFmtId="195" fontId="13" fillId="9" borderId="11" xfId="51" applyFont="1" applyFill="1" applyBorder="1" applyAlignment="1">
      <alignment horizontal="center" vertical="center"/>
    </xf>
    <xf numFmtId="195" fontId="13" fillId="35" borderId="15" xfId="51" applyFont="1" applyFill="1" applyBorder="1" applyAlignment="1">
      <alignment horizontal="center" vertical="center" wrapText="1"/>
    </xf>
    <xf numFmtId="195" fontId="13" fillId="35" borderId="34" xfId="51" applyFont="1" applyFill="1" applyBorder="1" applyAlignment="1">
      <alignment horizontal="center" vertical="center" wrapText="1"/>
    </xf>
    <xf numFmtId="195" fontId="13" fillId="35" borderId="23" xfId="5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43" borderId="11" xfId="0" applyFont="1" applyFill="1" applyBorder="1" applyAlignment="1">
      <alignment horizontal="left" vertical="center" wrapText="1"/>
    </xf>
    <xf numFmtId="0" fontId="93" fillId="35" borderId="11" xfId="0" applyFont="1" applyFill="1" applyBorder="1" applyAlignment="1">
      <alignment horizontal="center" vertical="center" wrapText="1"/>
    </xf>
    <xf numFmtId="0" fontId="14" fillId="44" borderId="11" xfId="0" applyFont="1" applyFill="1" applyBorder="1" applyAlignment="1">
      <alignment horizontal="left" vertical="center" wrapText="1"/>
    </xf>
    <xf numFmtId="0" fontId="13" fillId="35" borderId="11" xfId="0" applyFont="1" applyFill="1" applyBorder="1" applyAlignment="1">
      <alignment horizontal="left" vertical="center" wrapText="1" indent="1"/>
    </xf>
    <xf numFmtId="0" fontId="99" fillId="35" borderId="11" xfId="0" applyFont="1" applyFill="1" applyBorder="1" applyAlignment="1">
      <alignment horizontal="left" vertical="center" wrapText="1"/>
    </xf>
    <xf numFmtId="0" fontId="100" fillId="35" borderId="21" xfId="0" applyFont="1" applyFill="1" applyBorder="1" applyAlignment="1">
      <alignment horizontal="center" vertical="center" wrapText="1"/>
    </xf>
    <xf numFmtId="0" fontId="100" fillId="35" borderId="35" xfId="0" applyFont="1" applyFill="1" applyBorder="1" applyAlignment="1">
      <alignment horizontal="center" vertical="center" wrapText="1"/>
    </xf>
    <xf numFmtId="0" fontId="100" fillId="35" borderId="17" xfId="0" applyFont="1" applyFill="1" applyBorder="1" applyAlignment="1">
      <alignment horizontal="center" vertical="center" wrapText="1"/>
    </xf>
    <xf numFmtId="195" fontId="19" fillId="35" borderId="15" xfId="51" applyFont="1" applyFill="1" applyBorder="1" applyAlignment="1">
      <alignment horizontal="center" vertical="center" wrapText="1"/>
    </xf>
    <xf numFmtId="195" fontId="13" fillId="35" borderId="15" xfId="51" applyFont="1" applyFill="1" applyBorder="1" applyAlignment="1">
      <alignment horizontal="center" vertical="center"/>
    </xf>
    <xf numFmtId="195" fontId="13" fillId="35" borderId="34" xfId="51" applyFont="1" applyFill="1" applyBorder="1" applyAlignment="1">
      <alignment horizontal="center" vertical="center"/>
    </xf>
    <xf numFmtId="195" fontId="13" fillId="35" borderId="23" xfId="51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14" fontId="100" fillId="35" borderId="2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01" fillId="35" borderId="21" xfId="0" applyFont="1" applyFill="1" applyBorder="1" applyAlignment="1">
      <alignment horizontal="center" vertical="center" wrapText="1"/>
    </xf>
    <xf numFmtId="0" fontId="101" fillId="35" borderId="35" xfId="0" applyFont="1" applyFill="1" applyBorder="1" applyAlignment="1">
      <alignment horizontal="center" vertical="center" wrapText="1"/>
    </xf>
    <xf numFmtId="0" fontId="101" fillId="35" borderId="17" xfId="0" applyFont="1" applyFill="1" applyBorder="1" applyAlignment="1">
      <alignment horizontal="center" vertical="center" wrapText="1"/>
    </xf>
    <xf numFmtId="0" fontId="90" fillId="45" borderId="11" xfId="0" applyFont="1" applyFill="1" applyBorder="1" applyAlignment="1">
      <alignment horizontal="center" vertical="center" wrapText="1"/>
    </xf>
    <xf numFmtId="0" fontId="16" fillId="46" borderId="11" xfId="0" applyFont="1" applyFill="1" applyBorder="1" applyAlignment="1">
      <alignment horizontal="center" vertical="center" wrapText="1"/>
    </xf>
    <xf numFmtId="0" fontId="75" fillId="35" borderId="11" xfId="48" applyFill="1" applyBorder="1" applyAlignment="1" applyProtection="1">
      <alignment horizontal="center" vertical="center" wrapText="1"/>
      <protection/>
    </xf>
    <xf numFmtId="0" fontId="102" fillId="35" borderId="11" xfId="0" applyFont="1" applyFill="1" applyBorder="1" applyAlignment="1">
      <alignment horizontal="center" vertical="center" wrapText="1"/>
    </xf>
    <xf numFmtId="0" fontId="16" fillId="46" borderId="21" xfId="0" applyFont="1" applyFill="1" applyBorder="1" applyAlignment="1">
      <alignment horizontal="center" vertical="center" wrapText="1"/>
    </xf>
    <xf numFmtId="0" fontId="16" fillId="46" borderId="35" xfId="0" applyFont="1" applyFill="1" applyBorder="1" applyAlignment="1">
      <alignment horizontal="center" vertical="center" wrapText="1"/>
    </xf>
    <xf numFmtId="0" fontId="16" fillId="46" borderId="17" xfId="0" applyFont="1" applyFill="1" applyBorder="1" applyAlignment="1">
      <alignment horizontal="center" vertical="center" wrapText="1"/>
    </xf>
    <xf numFmtId="0" fontId="102" fillId="35" borderId="21" xfId="0" applyFont="1" applyFill="1" applyBorder="1" applyAlignment="1">
      <alignment horizontal="center" vertical="center" wrapText="1"/>
    </xf>
    <xf numFmtId="0" fontId="102" fillId="35" borderId="35" xfId="0" applyFont="1" applyFill="1" applyBorder="1" applyAlignment="1">
      <alignment horizontal="center" vertical="center" wrapText="1"/>
    </xf>
    <xf numFmtId="0" fontId="102" fillId="35" borderId="17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4" xfId="57"/>
    <cellStyle name="Notas" xfId="58"/>
    <cellStyle name="Percent" xfId="59"/>
    <cellStyle name="Result" xfId="60"/>
    <cellStyle name="Result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GRAFICA DE INGRESOS 2020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12725"/>
          <c:w val="0.9285"/>
          <c:h val="0.502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48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'INGRESOS 2020'!$B$55:$B$63</c:f>
              <c:strCache/>
            </c:strRef>
          </c:cat>
          <c:val>
            <c:numRef>
              <c:f>'INGRESOS 2020'!$C$55:$C$63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75"/>
          <c:y val="0.55475"/>
          <c:w val="0.867"/>
          <c:h val="0.4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RESUMEN DE GASTOS </a:t>
            </a:r>
          </a:p>
        </c:rich>
      </c:tx>
      <c:layout>
        <c:manualLayout>
          <c:xMode val="factor"/>
          <c:yMode val="factor"/>
          <c:x val="0.03225"/>
          <c:y val="-0.01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75"/>
          <c:y val="0.1795"/>
          <c:w val="0.95625"/>
          <c:h val="0.53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'GASTOS 2020'!$B$243:$C$248</c:f>
              <c:multiLvlStrCache/>
            </c:multiLvlStrRef>
          </c:cat>
          <c:val>
            <c:numRef>
              <c:f>'GASTOS 2020'!$D$243:$D$248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75"/>
          <c:y val="0.69325"/>
          <c:w val="0.68675"/>
          <c:h val="0.3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53</xdr:row>
      <xdr:rowOff>142875</xdr:rowOff>
    </xdr:from>
    <xdr:to>
      <xdr:col>7</xdr:col>
      <xdr:colOff>428625</xdr:colOff>
      <xdr:row>71</xdr:row>
      <xdr:rowOff>9525</xdr:rowOff>
    </xdr:to>
    <xdr:graphicFrame>
      <xdr:nvGraphicFramePr>
        <xdr:cNvPr id="1" name="Gráfico 2"/>
        <xdr:cNvGraphicFramePr/>
      </xdr:nvGraphicFramePr>
      <xdr:xfrm>
        <a:off x="4114800" y="9896475"/>
        <a:ext cx="6296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228</xdr:row>
      <xdr:rowOff>152400</xdr:rowOff>
    </xdr:from>
    <xdr:to>
      <xdr:col>13</xdr:col>
      <xdr:colOff>266700</xdr:colOff>
      <xdr:row>256</xdr:row>
      <xdr:rowOff>0</xdr:rowOff>
    </xdr:to>
    <xdr:graphicFrame>
      <xdr:nvGraphicFramePr>
        <xdr:cNvPr id="1" name="Gráfico 6"/>
        <xdr:cNvGraphicFramePr/>
      </xdr:nvGraphicFramePr>
      <xdr:xfrm>
        <a:off x="9115425" y="52397025"/>
        <a:ext cx="55721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mberosorellana.gob.ec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selection activeCell="G37" sqref="G37"/>
    </sheetView>
  </sheetViews>
  <sheetFormatPr defaultColWidth="11.00390625" defaultRowHeight="14.25"/>
  <cols>
    <col min="2" max="2" width="19.75390625" style="0" customWidth="1"/>
    <col min="3" max="3" width="17.50390625" style="0" customWidth="1"/>
    <col min="4" max="4" width="13.50390625" style="0" customWidth="1"/>
    <col min="5" max="5" width="16.50390625" style="0" customWidth="1"/>
    <col min="6" max="6" width="11.00390625" style="0" customWidth="1"/>
    <col min="7" max="7" width="41.75390625" style="0" customWidth="1"/>
    <col min="8" max="8" width="16.375" style="0" customWidth="1"/>
    <col min="9" max="9" width="11.00390625" style="0" customWidth="1"/>
  </cols>
  <sheetData>
    <row r="1" spans="2:5" ht="14.25" customHeight="1">
      <c r="B1" s="186" t="s">
        <v>442</v>
      </c>
      <c r="C1" s="186"/>
      <c r="D1" s="186"/>
      <c r="E1" s="186"/>
    </row>
    <row r="2" spans="2:5" ht="14.25" customHeight="1">
      <c r="B2" s="187"/>
      <c r="C2" s="187"/>
      <c r="D2" s="187"/>
      <c r="E2" s="187"/>
    </row>
    <row r="3" spans="2:5" ht="14.25" customHeight="1">
      <c r="B3" s="188" t="s">
        <v>398</v>
      </c>
      <c r="C3" s="188" t="s">
        <v>399</v>
      </c>
      <c r="D3" s="188" t="s">
        <v>400</v>
      </c>
      <c r="E3" s="188" t="s">
        <v>401</v>
      </c>
    </row>
    <row r="4" spans="2:5" ht="14.25" customHeight="1">
      <c r="B4" s="188"/>
      <c r="C4" s="188"/>
      <c r="D4" s="188"/>
      <c r="E4" s="188"/>
    </row>
    <row r="5" spans="2:8" ht="15" customHeight="1">
      <c r="B5" s="90">
        <v>1</v>
      </c>
      <c r="C5" s="91" t="s">
        <v>52</v>
      </c>
      <c r="D5" s="92"/>
      <c r="E5" s="93">
        <f>D8+D9+D10+D11+D13+D15+D16+D19</f>
        <v>1456957.1</v>
      </c>
      <c r="H5" s="52"/>
    </row>
    <row r="6" spans="2:5" ht="15" customHeight="1">
      <c r="B6" s="90">
        <v>1.3</v>
      </c>
      <c r="C6" s="94" t="s">
        <v>53</v>
      </c>
      <c r="D6" s="92">
        <f>SUM(D8:D11)</f>
        <v>1414757.1</v>
      </c>
      <c r="E6" s="92"/>
    </row>
    <row r="7" spans="2:5" ht="15" customHeight="1">
      <c r="B7" s="95" t="s">
        <v>408</v>
      </c>
      <c r="C7" s="94" t="s">
        <v>134</v>
      </c>
      <c r="D7" s="92">
        <f>SUM(D8:D11)</f>
        <v>1414757.1</v>
      </c>
      <c r="E7" s="92"/>
    </row>
    <row r="8" spans="2:8" ht="15" customHeight="1">
      <c r="B8" s="95" t="s">
        <v>409</v>
      </c>
      <c r="C8" s="96" t="s">
        <v>162</v>
      </c>
      <c r="D8" s="97">
        <v>98000</v>
      </c>
      <c r="E8" s="98"/>
      <c r="G8" s="53"/>
      <c r="H8" s="53"/>
    </row>
    <row r="9" spans="2:7" ht="15" customHeight="1">
      <c r="B9" s="95" t="s">
        <v>410</v>
      </c>
      <c r="C9" s="99" t="s">
        <v>282</v>
      </c>
      <c r="D9" s="100">
        <v>444503.6</v>
      </c>
      <c r="E9" s="101"/>
      <c r="G9" s="53"/>
    </row>
    <row r="10" spans="2:5" ht="15" customHeight="1">
      <c r="B10" s="95" t="s">
        <v>411</v>
      </c>
      <c r="C10" s="99" t="s">
        <v>163</v>
      </c>
      <c r="D10" s="100">
        <v>130000</v>
      </c>
      <c r="E10" s="101"/>
    </row>
    <row r="11" spans="2:5" ht="15" customHeight="1">
      <c r="B11" s="95" t="s">
        <v>412</v>
      </c>
      <c r="C11" s="99" t="s">
        <v>164</v>
      </c>
      <c r="D11" s="100">
        <v>742253.5</v>
      </c>
      <c r="E11" s="101"/>
    </row>
    <row r="12" spans="2:5" ht="15" customHeight="1">
      <c r="B12" s="90">
        <v>14</v>
      </c>
      <c r="C12" s="94" t="s">
        <v>165</v>
      </c>
      <c r="D12" s="92">
        <f>+D13</f>
        <v>30000</v>
      </c>
      <c r="E12" s="92"/>
    </row>
    <row r="13" spans="2:5" ht="15" customHeight="1">
      <c r="B13" s="95" t="s">
        <v>402</v>
      </c>
      <c r="C13" s="99" t="s">
        <v>166</v>
      </c>
      <c r="D13" s="100">
        <v>30000</v>
      </c>
      <c r="E13" s="101"/>
    </row>
    <row r="14" spans="2:7" ht="15" customHeight="1">
      <c r="B14" s="90">
        <v>17</v>
      </c>
      <c r="C14" s="94" t="s">
        <v>167</v>
      </c>
      <c r="D14" s="92">
        <f>D15+D16</f>
        <v>12200</v>
      </c>
      <c r="E14" s="92"/>
      <c r="G14" s="53"/>
    </row>
    <row r="15" spans="2:5" ht="15" customHeight="1">
      <c r="B15" s="95" t="s">
        <v>403</v>
      </c>
      <c r="C15" s="99" t="s">
        <v>168</v>
      </c>
      <c r="D15" s="102">
        <v>12000</v>
      </c>
      <c r="E15" s="103"/>
    </row>
    <row r="16" spans="2:5" ht="15" customHeight="1">
      <c r="B16" s="95" t="s">
        <v>405</v>
      </c>
      <c r="C16" s="104" t="s">
        <v>406</v>
      </c>
      <c r="D16" s="102">
        <v>200</v>
      </c>
      <c r="E16" s="103"/>
    </row>
    <row r="17" spans="2:5" ht="15" customHeight="1">
      <c r="B17" s="90">
        <v>19.04</v>
      </c>
      <c r="C17" s="105" t="s">
        <v>67</v>
      </c>
      <c r="D17" s="106">
        <f>D19</f>
        <v>0</v>
      </c>
      <c r="E17" s="106"/>
    </row>
    <row r="18" spans="2:5" ht="15" customHeight="1">
      <c r="B18" s="95" t="s">
        <v>404</v>
      </c>
      <c r="C18" s="104" t="s">
        <v>68</v>
      </c>
      <c r="D18" s="102">
        <v>0</v>
      </c>
      <c r="E18" s="103"/>
    </row>
    <row r="19" spans="2:5" ht="15" customHeight="1">
      <c r="B19" s="95"/>
      <c r="C19" s="107"/>
      <c r="D19" s="108"/>
      <c r="E19" s="109"/>
    </row>
    <row r="20" spans="2:5" ht="15" customHeight="1">
      <c r="B20" s="95"/>
      <c r="C20" s="110" t="s">
        <v>86</v>
      </c>
      <c r="D20" s="111">
        <f>D8+D9+D10+D11+D13+D15+D16+D19</f>
        <v>1456957.1</v>
      </c>
      <c r="E20" s="111"/>
    </row>
    <row r="23" spans="1:5" ht="13.5">
      <c r="A23" s="1"/>
      <c r="B23" s="183" t="s">
        <v>85</v>
      </c>
      <c r="C23" s="183"/>
      <c r="D23" s="15" t="s">
        <v>197</v>
      </c>
      <c r="E23" s="3"/>
    </row>
    <row r="24" spans="1:5" ht="13.5">
      <c r="A24" s="1"/>
      <c r="B24" s="14"/>
      <c r="C24" s="14"/>
      <c r="D24" s="14"/>
      <c r="E24" s="3"/>
    </row>
    <row r="25" spans="1:5" ht="13.5">
      <c r="A25" s="1"/>
      <c r="B25" s="14"/>
      <c r="C25" s="14"/>
      <c r="D25" s="17"/>
      <c r="E25" s="3"/>
    </row>
    <row r="26" spans="1:5" ht="13.5">
      <c r="A26" s="1"/>
      <c r="B26" s="14"/>
      <c r="C26" s="14"/>
      <c r="D26" s="16"/>
      <c r="E26" s="3"/>
    </row>
    <row r="27" spans="1:5" ht="13.5">
      <c r="A27" s="1"/>
      <c r="B27" s="15"/>
      <c r="C27" s="22"/>
      <c r="D27" s="22"/>
      <c r="E27" s="3"/>
    </row>
    <row r="28" spans="1:5" ht="14.25" customHeight="1">
      <c r="A28" s="1"/>
      <c r="B28" s="184" t="s">
        <v>87</v>
      </c>
      <c r="C28" s="184"/>
      <c r="D28" s="189" t="s">
        <v>443</v>
      </c>
      <c r="E28" s="189"/>
    </row>
    <row r="29" spans="1:5" ht="14.25" customHeight="1">
      <c r="A29" s="1"/>
      <c r="B29" s="185" t="s">
        <v>88</v>
      </c>
      <c r="C29" s="185"/>
      <c r="D29" s="163" t="s">
        <v>89</v>
      </c>
      <c r="E29" s="1"/>
    </row>
    <row r="30" spans="1:5" ht="13.5">
      <c r="A30" s="1"/>
      <c r="B30" s="20"/>
      <c r="C30" s="2"/>
      <c r="D30" s="21"/>
      <c r="E30" s="3"/>
    </row>
    <row r="53" spans="2:3" ht="19.5" customHeight="1">
      <c r="B53" s="175" t="s">
        <v>423</v>
      </c>
      <c r="C53" s="175">
        <v>2020</v>
      </c>
    </row>
    <row r="54" spans="2:3" ht="19.5" customHeight="1">
      <c r="B54" s="176"/>
      <c r="C54" s="176"/>
    </row>
    <row r="55" spans="2:3" ht="30" customHeight="1">
      <c r="B55" s="96" t="s">
        <v>162</v>
      </c>
      <c r="C55" s="112">
        <v>50000</v>
      </c>
    </row>
    <row r="56" spans="2:3" ht="30" customHeight="1">
      <c r="B56" s="99" t="s">
        <v>282</v>
      </c>
      <c r="C56" s="113">
        <v>444503.6</v>
      </c>
    </row>
    <row r="57" spans="2:3" ht="30" customHeight="1">
      <c r="B57" s="99" t="s">
        <v>163</v>
      </c>
      <c r="C57" s="113">
        <v>130000</v>
      </c>
    </row>
    <row r="58" spans="2:3" ht="30" customHeight="1">
      <c r="B58" s="99" t="s">
        <v>164</v>
      </c>
      <c r="C58" s="113">
        <v>742253.5</v>
      </c>
    </row>
    <row r="59" spans="2:3" ht="30" customHeight="1">
      <c r="B59" s="99" t="s">
        <v>166</v>
      </c>
      <c r="C59" s="113">
        <v>30000</v>
      </c>
    </row>
    <row r="60" spans="2:3" ht="15.75" customHeight="1">
      <c r="B60" s="99" t="s">
        <v>168</v>
      </c>
      <c r="C60" s="113">
        <v>12000</v>
      </c>
    </row>
    <row r="61" spans="2:3" ht="16.5" customHeight="1">
      <c r="B61" s="104" t="s">
        <v>406</v>
      </c>
      <c r="C61" s="113">
        <v>200</v>
      </c>
    </row>
    <row r="62" spans="2:3" ht="14.25" customHeight="1">
      <c r="B62" s="104" t="s">
        <v>68</v>
      </c>
      <c r="C62" s="113">
        <v>0</v>
      </c>
    </row>
    <row r="63" spans="2:3" ht="14.25" customHeight="1">
      <c r="B63" s="107" t="s">
        <v>407</v>
      </c>
      <c r="C63" s="113">
        <v>48000</v>
      </c>
    </row>
    <row r="64" spans="2:3" ht="28.5" customHeight="1">
      <c r="B64" s="110" t="s">
        <v>86</v>
      </c>
      <c r="C64" s="111">
        <f>C55+C56+C57+C58+C59+C60+C61+C63</f>
        <v>1456957.1</v>
      </c>
    </row>
    <row r="75" ht="13.5" thickBot="1"/>
    <row r="76" spans="2:4" ht="14.25" customHeight="1">
      <c r="B76" s="177" t="s">
        <v>437</v>
      </c>
      <c r="C76" s="178"/>
      <c r="D76" s="179"/>
    </row>
    <row r="77" spans="2:4" ht="14.25" customHeight="1">
      <c r="B77" s="180"/>
      <c r="C77" s="181"/>
      <c r="D77" s="182"/>
    </row>
    <row r="78" spans="2:4" ht="14.25" customHeight="1">
      <c r="B78" s="175" t="s">
        <v>399</v>
      </c>
      <c r="C78" s="175" t="s">
        <v>426</v>
      </c>
      <c r="D78" s="175" t="s">
        <v>438</v>
      </c>
    </row>
    <row r="79" spans="2:4" ht="14.25" customHeight="1">
      <c r="B79" s="176"/>
      <c r="C79" s="176"/>
      <c r="D79" s="176"/>
    </row>
    <row r="80" spans="2:6" ht="14.25">
      <c r="B80" s="96" t="s">
        <v>162</v>
      </c>
      <c r="C80" s="156">
        <v>50000</v>
      </c>
      <c r="D80" s="158">
        <v>3.43</v>
      </c>
      <c r="F80" s="52"/>
    </row>
    <row r="81" spans="2:6" ht="28.5">
      <c r="B81" s="99" t="s">
        <v>282</v>
      </c>
      <c r="C81" s="157">
        <v>444503.6</v>
      </c>
      <c r="D81" s="158">
        <v>30.51</v>
      </c>
      <c r="F81" s="52"/>
    </row>
    <row r="82" spans="2:6" ht="42.75">
      <c r="B82" s="99" t="s">
        <v>163</v>
      </c>
      <c r="C82" s="157">
        <v>130000</v>
      </c>
      <c r="D82" s="158">
        <v>8.92</v>
      </c>
      <c r="F82" s="52"/>
    </row>
    <row r="83" spans="2:6" ht="71.25">
      <c r="B83" s="99" t="s">
        <v>164</v>
      </c>
      <c r="C83" s="157">
        <v>742253.5</v>
      </c>
      <c r="D83" s="158">
        <v>50.95</v>
      </c>
      <c r="F83" s="52"/>
    </row>
    <row r="84" spans="2:6" ht="28.5">
      <c r="B84" s="99" t="s">
        <v>166</v>
      </c>
      <c r="C84" s="157">
        <v>30000</v>
      </c>
      <c r="D84" s="158">
        <v>2.06</v>
      </c>
      <c r="F84" s="52"/>
    </row>
    <row r="85" spans="2:6" ht="14.25">
      <c r="B85" s="99" t="s">
        <v>168</v>
      </c>
      <c r="C85" s="157">
        <v>12000</v>
      </c>
      <c r="D85" s="158">
        <v>0.82</v>
      </c>
      <c r="F85" s="52"/>
    </row>
    <row r="86" spans="2:6" ht="14.25">
      <c r="B86" s="104" t="s">
        <v>406</v>
      </c>
      <c r="C86" s="157">
        <v>200</v>
      </c>
      <c r="D86" s="158">
        <v>0.01</v>
      </c>
      <c r="F86" s="52"/>
    </row>
    <row r="87" spans="2:4" ht="14.25">
      <c r="B87" s="104" t="s">
        <v>68</v>
      </c>
      <c r="C87" s="157">
        <v>0</v>
      </c>
      <c r="D87" s="159"/>
    </row>
    <row r="88" spans="2:6" ht="14.25">
      <c r="B88" s="107" t="s">
        <v>407</v>
      </c>
      <c r="C88" s="157">
        <v>48000</v>
      </c>
      <c r="D88" s="158">
        <v>3.29</v>
      </c>
      <c r="F88" s="52"/>
    </row>
    <row r="89" spans="2:4" ht="28.5" thickBot="1">
      <c r="B89" s="154" t="s">
        <v>86</v>
      </c>
      <c r="C89" s="155">
        <f>C80+C81+C82+C83+C84+C85+C86+C88</f>
        <v>1456957.1</v>
      </c>
      <c r="D89" s="160">
        <v>1</v>
      </c>
    </row>
  </sheetData>
  <sheetProtection/>
  <mergeCells count="15">
    <mergeCell ref="B1:E2"/>
    <mergeCell ref="B3:B4"/>
    <mergeCell ref="C3:C4"/>
    <mergeCell ref="D3:D4"/>
    <mergeCell ref="E3:E4"/>
    <mergeCell ref="D28:E28"/>
    <mergeCell ref="B78:B79"/>
    <mergeCell ref="C78:C79"/>
    <mergeCell ref="B76:D77"/>
    <mergeCell ref="D78:D79"/>
    <mergeCell ref="B53:B54"/>
    <mergeCell ref="B23:C23"/>
    <mergeCell ref="B28:C28"/>
    <mergeCell ref="C53:C54"/>
    <mergeCell ref="B29:C2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7"/>
  <sheetViews>
    <sheetView zoomScale="86" zoomScaleNormal="86" workbookViewId="0" topLeftCell="A1">
      <pane ySplit="1" topLeftCell="A80" activePane="bottomLeft" state="frozen"/>
      <selection pane="topLeft" activeCell="A1" sqref="A1"/>
      <selection pane="bottomLeft" activeCell="C55" sqref="C55"/>
    </sheetView>
  </sheetViews>
  <sheetFormatPr defaultColWidth="11.00390625" defaultRowHeight="14.25"/>
  <cols>
    <col min="1" max="1" width="3.00390625" style="1" customWidth="1"/>
    <col min="2" max="2" width="12.75390625" style="5" customWidth="1"/>
    <col min="3" max="3" width="40.00390625" style="5" customWidth="1"/>
    <col min="4" max="4" width="17.125" style="5" customWidth="1"/>
    <col min="5" max="6" width="11.25390625" style="1" bestFit="1" customWidth="1"/>
    <col min="7" max="7" width="19.75390625" style="4" customWidth="1"/>
    <col min="8" max="8" width="19.125" style="1" customWidth="1"/>
    <col min="9" max="9" width="11.00390625" style="1" customWidth="1"/>
    <col min="10" max="10" width="11.00390625" style="4" customWidth="1"/>
    <col min="11" max="16384" width="11.00390625" style="1" customWidth="1"/>
  </cols>
  <sheetData>
    <row r="1" spans="2:4" ht="15" customHeight="1">
      <c r="B1" s="195" t="s">
        <v>413</v>
      </c>
      <c r="C1" s="195"/>
      <c r="D1" s="195"/>
    </row>
    <row r="2" spans="2:4" ht="15" customHeight="1">
      <c r="B2" s="195"/>
      <c r="C2" s="195"/>
      <c r="D2" s="195"/>
    </row>
    <row r="3" spans="2:4" ht="15" customHeight="1">
      <c r="B3" s="195"/>
      <c r="C3" s="195"/>
      <c r="D3" s="195"/>
    </row>
    <row r="4" spans="2:4" ht="15" customHeight="1">
      <c r="B4" s="195"/>
      <c r="C4" s="195"/>
      <c r="D4" s="195"/>
    </row>
    <row r="5" spans="2:4" ht="0.75" customHeight="1">
      <c r="B5" s="195"/>
      <c r="C5" s="195"/>
      <c r="D5" s="195"/>
    </row>
    <row r="6" spans="2:4" ht="15" customHeight="1">
      <c r="B6" s="198" t="s">
        <v>90</v>
      </c>
      <c r="C6" s="198"/>
      <c r="D6" s="18"/>
    </row>
    <row r="7" spans="2:10" ht="20.25" customHeight="1">
      <c r="B7" s="191" t="s">
        <v>0</v>
      </c>
      <c r="C7" s="191" t="s">
        <v>91</v>
      </c>
      <c r="D7" s="191" t="s">
        <v>414</v>
      </c>
      <c r="H7" s="197"/>
      <c r="I7" s="197"/>
      <c r="J7" s="197"/>
    </row>
    <row r="8" spans="2:10" ht="25.5" customHeight="1">
      <c r="B8" s="191"/>
      <c r="C8" s="191"/>
      <c r="D8" s="191"/>
      <c r="E8" s="3"/>
      <c r="H8" s="197"/>
      <c r="I8" s="197"/>
      <c r="J8" s="197"/>
    </row>
    <row r="9" spans="2:10" ht="24.75" customHeight="1">
      <c r="B9" s="85">
        <v>111</v>
      </c>
      <c r="C9" s="86" t="s">
        <v>92</v>
      </c>
      <c r="D9" s="87"/>
      <c r="E9" s="3"/>
      <c r="I9" s="7"/>
      <c r="J9" s="6"/>
    </row>
    <row r="10" spans="2:10" ht="12.75" customHeight="1">
      <c r="B10" s="88">
        <v>5</v>
      </c>
      <c r="C10" s="88" t="s">
        <v>23</v>
      </c>
      <c r="D10" s="89">
        <v>1320326.3</v>
      </c>
      <c r="E10" s="3"/>
      <c r="I10" s="7"/>
      <c r="J10" s="6"/>
    </row>
    <row r="11" spans="2:10" ht="12.75" customHeight="1">
      <c r="B11" s="88">
        <v>51</v>
      </c>
      <c r="C11" s="88" t="s">
        <v>93</v>
      </c>
      <c r="D11" s="89">
        <f>+D12+D14+D17+D20+D23+D26</f>
        <v>814511.47</v>
      </c>
      <c r="E11" s="3"/>
      <c r="I11" s="7"/>
      <c r="J11" s="6"/>
    </row>
    <row r="12" spans="2:10" ht="12.75" customHeight="1">
      <c r="B12" s="88" t="s">
        <v>94</v>
      </c>
      <c r="C12" s="88" t="s">
        <v>95</v>
      </c>
      <c r="D12" s="89">
        <f>+D13</f>
        <v>418488</v>
      </c>
      <c r="E12" s="3"/>
      <c r="I12" s="200"/>
      <c r="J12" s="199"/>
    </row>
    <row r="13" spans="2:10" ht="14.25" customHeight="1">
      <c r="B13" s="75" t="s">
        <v>24</v>
      </c>
      <c r="C13" s="75" t="s">
        <v>96</v>
      </c>
      <c r="D13" s="76">
        <f>ACTUAL!E70</f>
        <v>418488</v>
      </c>
      <c r="E13" s="30"/>
      <c r="I13" s="200"/>
      <c r="J13" s="199"/>
    </row>
    <row r="14" spans="2:10" ht="12.75" customHeight="1">
      <c r="B14" s="73" t="s">
        <v>25</v>
      </c>
      <c r="C14" s="73" t="s">
        <v>5</v>
      </c>
      <c r="D14" s="74">
        <f>+D15+D16</f>
        <v>69102</v>
      </c>
      <c r="E14" s="3"/>
      <c r="I14" s="7"/>
      <c r="J14" s="6"/>
    </row>
    <row r="15" spans="2:10" ht="16.5" customHeight="1">
      <c r="B15" s="75" t="s">
        <v>26</v>
      </c>
      <c r="C15" s="75" t="s">
        <v>97</v>
      </c>
      <c r="D15" s="77">
        <f>ACTUAL!E72</f>
        <v>47232</v>
      </c>
      <c r="E15" s="30"/>
      <c r="F15" s="3"/>
      <c r="G15" s="6"/>
      <c r="H15" s="7"/>
      <c r="I15" s="7"/>
      <c r="J15" s="6"/>
    </row>
    <row r="16" spans="2:10" ht="15" customHeight="1">
      <c r="B16" s="75" t="s">
        <v>98</v>
      </c>
      <c r="C16" s="75" t="s">
        <v>99</v>
      </c>
      <c r="D16" s="77">
        <f>ACTUAL!E73</f>
        <v>21870</v>
      </c>
      <c r="E16" s="3"/>
      <c r="F16" s="3"/>
      <c r="G16" s="6"/>
      <c r="H16" s="7"/>
      <c r="I16" s="7"/>
      <c r="J16" s="6"/>
    </row>
    <row r="17" spans="2:10" ht="12.75" customHeight="1">
      <c r="B17" s="73" t="s">
        <v>27</v>
      </c>
      <c r="C17" s="73" t="s">
        <v>28</v>
      </c>
      <c r="D17" s="74">
        <f>+D18+D19</f>
        <v>51175</v>
      </c>
      <c r="E17" s="3"/>
      <c r="F17" s="8"/>
      <c r="G17" s="6"/>
      <c r="H17" s="7"/>
      <c r="I17" s="7"/>
      <c r="J17" s="6"/>
    </row>
    <row r="18" spans="2:10" ht="12.75" customHeight="1">
      <c r="B18" s="75" t="s">
        <v>29</v>
      </c>
      <c r="C18" s="75" t="s">
        <v>100</v>
      </c>
      <c r="D18" s="77">
        <f>ACTUAL!E74</f>
        <v>37000</v>
      </c>
      <c r="G18" s="199"/>
      <c r="H18" s="200"/>
      <c r="I18" s="200"/>
      <c r="J18" s="199"/>
    </row>
    <row r="19" spans="2:10" ht="24.75" customHeight="1">
      <c r="B19" s="75" t="s">
        <v>30</v>
      </c>
      <c r="C19" s="75" t="s">
        <v>101</v>
      </c>
      <c r="D19" s="77">
        <f>ACTUAL!E77</f>
        <v>14175</v>
      </c>
      <c r="G19" s="199"/>
      <c r="H19" s="200"/>
      <c r="I19" s="200"/>
      <c r="J19" s="199"/>
    </row>
    <row r="20" spans="2:6" ht="18.75" customHeight="1">
      <c r="B20" s="73" t="s">
        <v>82</v>
      </c>
      <c r="C20" s="73" t="s">
        <v>6</v>
      </c>
      <c r="D20" s="74">
        <f>+D21+D22</f>
        <v>148296</v>
      </c>
      <c r="F20" s="3"/>
    </row>
    <row r="21" spans="2:6" ht="13.5" customHeight="1">
      <c r="B21" s="75" t="s">
        <v>31</v>
      </c>
      <c r="C21" s="75" t="s">
        <v>102</v>
      </c>
      <c r="D21" s="77">
        <f>ACTUAL!E78</f>
        <v>148296</v>
      </c>
      <c r="F21" s="30"/>
    </row>
    <row r="22" spans="2:4" ht="13.5" customHeight="1">
      <c r="B22" s="75" t="s">
        <v>193</v>
      </c>
      <c r="C22" s="75" t="s">
        <v>194</v>
      </c>
      <c r="D22" s="77"/>
    </row>
    <row r="23" spans="2:4" ht="17.25" customHeight="1">
      <c r="B23" s="73" t="s">
        <v>83</v>
      </c>
      <c r="C23" s="73" t="s">
        <v>103</v>
      </c>
      <c r="D23" s="74">
        <f>+D24+D25</f>
        <v>107162.70999999999</v>
      </c>
    </row>
    <row r="24" spans="2:6" ht="12.75" customHeight="1">
      <c r="B24" s="75" t="s">
        <v>32</v>
      </c>
      <c r="C24" s="75" t="s">
        <v>7</v>
      </c>
      <c r="D24" s="77">
        <f>ACTUAL!E76</f>
        <v>66030.34</v>
      </c>
      <c r="F24" s="3"/>
    </row>
    <row r="25" spans="2:4" ht="12.75" customHeight="1">
      <c r="B25" s="75" t="s">
        <v>33</v>
      </c>
      <c r="C25" s="75" t="s">
        <v>104</v>
      </c>
      <c r="D25" s="77">
        <f>ACTUAL!E75</f>
        <v>41132.37</v>
      </c>
    </row>
    <row r="26" spans="2:4" ht="16.5" customHeight="1">
      <c r="B26" s="73" t="s">
        <v>84</v>
      </c>
      <c r="C26" s="73" t="s">
        <v>105</v>
      </c>
      <c r="D26" s="74">
        <f>+D27+D28</f>
        <v>20287.760000000002</v>
      </c>
    </row>
    <row r="27" spans="2:5" ht="27" customHeight="1">
      <c r="B27" s="75" t="s">
        <v>34</v>
      </c>
      <c r="C27" s="75" t="s">
        <v>106</v>
      </c>
      <c r="D27" s="77">
        <f>ACTUAL!E71</f>
        <v>8287.76</v>
      </c>
      <c r="E27" s="30"/>
    </row>
    <row r="28" spans="2:5" ht="15" customHeight="1">
      <c r="B28" s="75" t="s">
        <v>169</v>
      </c>
      <c r="C28" s="75" t="s">
        <v>170</v>
      </c>
      <c r="D28" s="77">
        <f>ACTUAL!E79</f>
        <v>12000</v>
      </c>
      <c r="E28" s="13"/>
    </row>
    <row r="29" spans="2:5" ht="18.75" customHeight="1">
      <c r="B29" s="88" t="s">
        <v>35</v>
      </c>
      <c r="C29" s="88" t="s">
        <v>107</v>
      </c>
      <c r="D29" s="89">
        <f>D31+D32+D33+D34+D36+D38+D39+D40+D41+D44+D45+D46+D47+D51+D53+D55+D56+D59+D60+D61+D62+D63+D64+D66+D67+D71+D72+D73</f>
        <v>423354.83</v>
      </c>
      <c r="E29" s="3"/>
    </row>
    <row r="30" spans="2:5" ht="12.75" customHeight="1">
      <c r="B30" s="78" t="s">
        <v>36</v>
      </c>
      <c r="C30" s="78" t="s">
        <v>8</v>
      </c>
      <c r="D30" s="79">
        <f>+D31+D32+D33+D34</f>
        <v>23950</v>
      </c>
      <c r="E30" s="3"/>
    </row>
    <row r="31" spans="2:6" ht="14.25" customHeight="1">
      <c r="B31" s="75" t="s">
        <v>108</v>
      </c>
      <c r="C31" s="75" t="s">
        <v>109</v>
      </c>
      <c r="D31" s="77">
        <f>ACTUAL!E61</f>
        <v>2700</v>
      </c>
      <c r="E31" s="3"/>
      <c r="F31" s="54"/>
    </row>
    <row r="32" spans="2:5" ht="12.75" customHeight="1">
      <c r="B32" s="75" t="s">
        <v>110</v>
      </c>
      <c r="C32" s="75" t="s">
        <v>111</v>
      </c>
      <c r="D32" s="77">
        <f>ACTUAL!E63</f>
        <v>12000</v>
      </c>
      <c r="E32" s="3"/>
    </row>
    <row r="33" spans="2:4" ht="12.75" customHeight="1">
      <c r="B33" s="75" t="s">
        <v>112</v>
      </c>
      <c r="C33" s="75" t="s">
        <v>3</v>
      </c>
      <c r="D33" s="77">
        <f>ACTUAL!E62</f>
        <v>9000</v>
      </c>
    </row>
    <row r="34" spans="2:4" ht="12.75" customHeight="1">
      <c r="B34" s="75" t="s">
        <v>113</v>
      </c>
      <c r="C34" s="75" t="s">
        <v>114</v>
      </c>
      <c r="D34" s="77">
        <f>ACTUAL!E65</f>
        <v>250</v>
      </c>
    </row>
    <row r="35" spans="2:4" ht="12.75" customHeight="1">
      <c r="B35" s="78" t="s">
        <v>416</v>
      </c>
      <c r="C35" s="78"/>
      <c r="D35" s="79">
        <f>D36</f>
        <v>9718.74</v>
      </c>
    </row>
    <row r="36" spans="2:4" ht="12.75" customHeight="1">
      <c r="B36" s="75" t="s">
        <v>390</v>
      </c>
      <c r="C36" s="75" t="s">
        <v>254</v>
      </c>
      <c r="D36" s="77">
        <f>ACTUAL!E48+ACTUAL!E40</f>
        <v>9718.74</v>
      </c>
    </row>
    <row r="37" spans="2:6" ht="24" customHeight="1">
      <c r="B37" s="73" t="s">
        <v>37</v>
      </c>
      <c r="C37" s="73" t="s">
        <v>115</v>
      </c>
      <c r="D37" s="74">
        <f>SUM(D38:D41)</f>
        <v>39500</v>
      </c>
      <c r="F37" s="3"/>
    </row>
    <row r="38" spans="2:4" ht="12.75" customHeight="1">
      <c r="B38" s="75" t="s">
        <v>38</v>
      </c>
      <c r="C38" s="75" t="s">
        <v>116</v>
      </c>
      <c r="D38" s="77">
        <f>ACTUAL!E82</f>
        <v>1000</v>
      </c>
    </row>
    <row r="39" spans="2:4" ht="12.75" customHeight="1">
      <c r="B39" s="75" t="s">
        <v>75</v>
      </c>
      <c r="C39" s="75" t="s">
        <v>117</v>
      </c>
      <c r="D39" s="77">
        <f>ACTUAL!E83</f>
        <v>16500</v>
      </c>
    </row>
    <row r="40" spans="2:4" ht="16.5" customHeight="1">
      <c r="B40" s="75" t="s">
        <v>39</v>
      </c>
      <c r="C40" s="75" t="s">
        <v>118</v>
      </c>
      <c r="D40" s="77">
        <f>ACTUAL!E80</f>
        <v>8000</v>
      </c>
    </row>
    <row r="41" spans="2:4" ht="14.25" customHeight="1">
      <c r="B41" s="75" t="s">
        <v>76</v>
      </c>
      <c r="C41" s="75" t="s">
        <v>119</v>
      </c>
      <c r="D41" s="77">
        <f>ACTUAL!E81</f>
        <v>14000</v>
      </c>
    </row>
    <row r="42" spans="2:10" s="9" customFormat="1" ht="15.75" customHeight="1">
      <c r="B42" s="78">
        <v>53.04</v>
      </c>
      <c r="C42" s="78" t="s">
        <v>120</v>
      </c>
      <c r="D42" s="79">
        <f>SUM(D44:D47)</f>
        <v>151420</v>
      </c>
      <c r="G42" s="10"/>
      <c r="J42" s="10"/>
    </row>
    <row r="43" spans="2:4" ht="15.75" customHeight="1">
      <c r="B43" s="75" t="s">
        <v>211</v>
      </c>
      <c r="C43" s="75" t="s">
        <v>228</v>
      </c>
      <c r="D43" s="77"/>
    </row>
    <row r="44" spans="2:4" ht="43.5" customHeight="1">
      <c r="B44" s="75" t="s">
        <v>195</v>
      </c>
      <c r="C44" s="75" t="s">
        <v>196</v>
      </c>
      <c r="D44" s="77">
        <f>Hoja1!O14</f>
        <v>83300</v>
      </c>
    </row>
    <row r="45" spans="2:4" ht="26.25" customHeight="1">
      <c r="B45" s="75" t="s">
        <v>54</v>
      </c>
      <c r="C45" s="75" t="s">
        <v>121</v>
      </c>
      <c r="D45" s="77">
        <f>Hoja1!F14</f>
        <v>11120</v>
      </c>
    </row>
    <row r="46" spans="2:5" ht="15.75" customHeight="1">
      <c r="B46" s="75" t="s">
        <v>172</v>
      </c>
      <c r="C46" s="75" t="s">
        <v>171</v>
      </c>
      <c r="D46" s="77">
        <v>2000</v>
      </c>
      <c r="E46" s="40"/>
    </row>
    <row r="47" spans="2:4" ht="23.25" customHeight="1">
      <c r="B47" s="75" t="s">
        <v>173</v>
      </c>
      <c r="C47" s="75" t="s">
        <v>147</v>
      </c>
      <c r="D47" s="77">
        <f>ACTUAL!E22</f>
        <v>55000</v>
      </c>
    </row>
    <row r="48" spans="2:10" s="9" customFormat="1" ht="23.25" customHeight="1">
      <c r="B48" s="78" t="s">
        <v>187</v>
      </c>
      <c r="C48" s="78" t="s">
        <v>148</v>
      </c>
      <c r="D48" s="79">
        <f>+D49</f>
        <v>0</v>
      </c>
      <c r="G48" s="10"/>
      <c r="J48" s="10"/>
    </row>
    <row r="49" spans="2:4" ht="23.25" customHeight="1">
      <c r="B49" s="75" t="s">
        <v>188</v>
      </c>
      <c r="C49" s="75" t="s">
        <v>189</v>
      </c>
      <c r="D49" s="77"/>
    </row>
    <row r="50" spans="2:4" ht="24.75" customHeight="1">
      <c r="B50" s="73" t="s">
        <v>40</v>
      </c>
      <c r="C50" s="73" t="s">
        <v>122</v>
      </c>
      <c r="D50" s="74">
        <f>SUM(D51:D53)</f>
        <v>57000</v>
      </c>
    </row>
    <row r="51" spans="2:4" ht="23.25" customHeight="1">
      <c r="B51" s="75" t="s">
        <v>174</v>
      </c>
      <c r="C51" s="75" t="s">
        <v>175</v>
      </c>
      <c r="D51" s="77">
        <f>ACTUAL!E86</f>
        <v>5000</v>
      </c>
    </row>
    <row r="52" spans="2:4" ht="28.5" customHeight="1">
      <c r="B52" s="75" t="s">
        <v>176</v>
      </c>
      <c r="C52" s="75" t="s">
        <v>177</v>
      </c>
      <c r="D52" s="77">
        <v>0</v>
      </c>
    </row>
    <row r="53" spans="2:4" ht="17.25" customHeight="1">
      <c r="B53" s="75" t="s">
        <v>66</v>
      </c>
      <c r="C53" s="75" t="s">
        <v>180</v>
      </c>
      <c r="D53" s="77">
        <f>Hoja1!U14</f>
        <v>52000</v>
      </c>
    </row>
    <row r="54" spans="2:5" ht="14.25" customHeight="1">
      <c r="B54" s="73" t="s">
        <v>123</v>
      </c>
      <c r="C54" s="73" t="s">
        <v>41</v>
      </c>
      <c r="D54" s="74">
        <f>SUM(D55:D56)</f>
        <v>21140</v>
      </c>
      <c r="E54" s="40"/>
    </row>
    <row r="55" spans="2:4" ht="24" customHeight="1">
      <c r="B55" s="75" t="s">
        <v>191</v>
      </c>
      <c r="C55" s="75" t="s">
        <v>190</v>
      </c>
      <c r="D55" s="79">
        <v>6000</v>
      </c>
    </row>
    <row r="56" spans="2:4" ht="26.25" customHeight="1">
      <c r="B56" s="75" t="s">
        <v>124</v>
      </c>
      <c r="C56" s="75" t="s">
        <v>125</v>
      </c>
      <c r="D56" s="77">
        <v>15140</v>
      </c>
    </row>
    <row r="57" spans="2:11" ht="15.75" customHeight="1">
      <c r="B57" s="73" t="s">
        <v>126</v>
      </c>
      <c r="C57" s="73" t="s">
        <v>42</v>
      </c>
      <c r="D57" s="74">
        <f>SUM(D58:D67)</f>
        <v>118578.42</v>
      </c>
      <c r="E57" s="3"/>
      <c r="K57" s="40"/>
    </row>
    <row r="58" spans="2:4" ht="25.5" customHeight="1">
      <c r="B58" s="75" t="s">
        <v>77</v>
      </c>
      <c r="C58" s="75" t="s">
        <v>43</v>
      </c>
      <c r="D58" s="77">
        <v>0</v>
      </c>
    </row>
    <row r="59" spans="2:4" ht="25.5" customHeight="1">
      <c r="B59" s="75" t="s">
        <v>178</v>
      </c>
      <c r="C59" s="75" t="s">
        <v>179</v>
      </c>
      <c r="D59" s="77">
        <f>ACTUAL!E24+ACTUAL!E25+ACTUAL!E26</f>
        <v>23519.940000000002</v>
      </c>
    </row>
    <row r="60" spans="2:4" ht="16.5" customHeight="1">
      <c r="B60" s="75" t="s">
        <v>78</v>
      </c>
      <c r="C60" s="75" t="s">
        <v>44</v>
      </c>
      <c r="D60" s="77">
        <f>ACTUAL!E55</f>
        <v>9000</v>
      </c>
    </row>
    <row r="61" spans="2:4" ht="15" customHeight="1">
      <c r="B61" s="75" t="s">
        <v>79</v>
      </c>
      <c r="C61" s="75" t="s">
        <v>1</v>
      </c>
      <c r="D61" s="77">
        <f>ACTUAL!E56</f>
        <v>12000</v>
      </c>
    </row>
    <row r="62" spans="2:6" ht="28.5" customHeight="1">
      <c r="B62" s="75" t="s">
        <v>127</v>
      </c>
      <c r="C62" s="75" t="s">
        <v>128</v>
      </c>
      <c r="D62" s="77">
        <f>Hoja1!I14</f>
        <v>39375.58</v>
      </c>
      <c r="F62" s="40"/>
    </row>
    <row r="63" spans="2:6" ht="21.75" customHeight="1">
      <c r="B63" s="80" t="s">
        <v>181</v>
      </c>
      <c r="C63" s="81" t="s">
        <v>149</v>
      </c>
      <c r="D63" s="82">
        <f>ACTUAL!E39</f>
        <v>15000</v>
      </c>
      <c r="F63" s="40"/>
    </row>
    <row r="64" spans="2:4" ht="48.75" customHeight="1">
      <c r="B64" s="75" t="s">
        <v>182</v>
      </c>
      <c r="C64" s="75" t="s">
        <v>183</v>
      </c>
      <c r="D64" s="77">
        <f>Hoja1!D21</f>
        <v>3240</v>
      </c>
    </row>
    <row r="65" spans="2:4" ht="24" customHeight="1">
      <c r="B65" s="75" t="s">
        <v>184</v>
      </c>
      <c r="C65" s="75" t="s">
        <v>80</v>
      </c>
      <c r="D65" s="77"/>
    </row>
    <row r="66" spans="2:4" ht="24" customHeight="1">
      <c r="B66" s="75" t="s">
        <v>220</v>
      </c>
      <c r="C66" s="75" t="s">
        <v>226</v>
      </c>
      <c r="D66" s="77">
        <f>ACTUAL!E34</f>
        <v>1442.9</v>
      </c>
    </row>
    <row r="67" spans="2:6" ht="24.75" customHeight="1">
      <c r="B67" s="75" t="s">
        <v>57</v>
      </c>
      <c r="C67" s="75" t="s">
        <v>129</v>
      </c>
      <c r="D67" s="77">
        <f>ACTUAL!E23</f>
        <v>15000</v>
      </c>
      <c r="F67" s="54"/>
    </row>
    <row r="68" spans="2:4" ht="20.25" customHeight="1">
      <c r="B68" s="78" t="s">
        <v>56</v>
      </c>
      <c r="C68" s="78" t="s">
        <v>50</v>
      </c>
      <c r="D68" s="79">
        <f>D71+D72+D73</f>
        <v>2047.67</v>
      </c>
    </row>
    <row r="69" spans="2:4" ht="20.25" customHeight="1">
      <c r="B69" s="75" t="s">
        <v>212</v>
      </c>
      <c r="C69" s="75" t="s">
        <v>229</v>
      </c>
      <c r="D69" s="79"/>
    </row>
    <row r="70" spans="2:4" ht="20.25" customHeight="1">
      <c r="B70" s="75" t="s">
        <v>209</v>
      </c>
      <c r="C70" s="75" t="s">
        <v>225</v>
      </c>
      <c r="D70" s="77"/>
    </row>
    <row r="71" spans="2:4" ht="24.75" customHeight="1">
      <c r="B71" s="75" t="s">
        <v>130</v>
      </c>
      <c r="C71" s="75" t="s">
        <v>186</v>
      </c>
      <c r="D71" s="77">
        <f>Hoja1!V14</f>
        <v>1047.67</v>
      </c>
    </row>
    <row r="72" spans="2:4" ht="24.75" customHeight="1">
      <c r="B72" s="75" t="s">
        <v>389</v>
      </c>
      <c r="C72" s="75" t="s">
        <v>417</v>
      </c>
      <c r="D72" s="77">
        <f>Hoja1!G14</f>
        <v>600</v>
      </c>
    </row>
    <row r="73" spans="2:4" ht="24.75" customHeight="1">
      <c r="B73" s="75" t="s">
        <v>388</v>
      </c>
      <c r="C73" s="75" t="s">
        <v>418</v>
      </c>
      <c r="D73" s="77">
        <f>Hoja1!H14</f>
        <v>400</v>
      </c>
    </row>
    <row r="74" spans="2:4" ht="18" customHeight="1">
      <c r="B74" s="88" t="s">
        <v>131</v>
      </c>
      <c r="C74" s="88" t="s">
        <v>45</v>
      </c>
      <c r="D74" s="89">
        <f>D75+D77</f>
        <v>74400</v>
      </c>
    </row>
    <row r="75" spans="2:4" ht="15.75" customHeight="1">
      <c r="B75" s="73" t="s">
        <v>132</v>
      </c>
      <c r="C75" s="73" t="s">
        <v>46</v>
      </c>
      <c r="D75" s="74">
        <f>+D76</f>
        <v>4000</v>
      </c>
    </row>
    <row r="76" spans="2:4" ht="12.75" customHeight="1">
      <c r="B76" s="75" t="s">
        <v>133</v>
      </c>
      <c r="C76" s="75" t="s">
        <v>134</v>
      </c>
      <c r="D76" s="77">
        <f>ACTUAL!E60</f>
        <v>4000</v>
      </c>
    </row>
    <row r="77" spans="2:4" ht="27" customHeight="1">
      <c r="B77" s="73" t="s">
        <v>135</v>
      </c>
      <c r="C77" s="73" t="s">
        <v>47</v>
      </c>
      <c r="D77" s="74">
        <f>+D78+D79</f>
        <v>70400</v>
      </c>
    </row>
    <row r="78" spans="2:4" ht="12.75" customHeight="1">
      <c r="B78" s="75" t="s">
        <v>136</v>
      </c>
      <c r="C78" s="75" t="s">
        <v>2</v>
      </c>
      <c r="D78" s="77">
        <f>ACTUAL!E69</f>
        <v>70000</v>
      </c>
    </row>
    <row r="79" spans="2:4" ht="12.75" customHeight="1">
      <c r="B79" s="75" t="s">
        <v>137</v>
      </c>
      <c r="C79" s="75" t="s">
        <v>4</v>
      </c>
      <c r="D79" s="77">
        <f>ACTUAL!E66</f>
        <v>400</v>
      </c>
    </row>
    <row r="80" spans="2:4" ht="12.75" customHeight="1">
      <c r="B80" s="73">
        <v>5.8</v>
      </c>
      <c r="C80" s="73" t="s">
        <v>138</v>
      </c>
      <c r="D80" s="74">
        <f>+D82</f>
        <v>7500</v>
      </c>
    </row>
    <row r="81" spans="2:4" ht="12.75" customHeight="1">
      <c r="B81" s="73" t="s">
        <v>139</v>
      </c>
      <c r="C81" s="73" t="s">
        <v>48</v>
      </c>
      <c r="D81" s="74">
        <f>+D82</f>
        <v>7500</v>
      </c>
    </row>
    <row r="82" spans="2:4" ht="12.75" customHeight="1">
      <c r="B82" s="75" t="s">
        <v>140</v>
      </c>
      <c r="C82" s="75" t="s">
        <v>141</v>
      </c>
      <c r="D82" s="77">
        <f>ACTUAL!E67</f>
        <v>7500</v>
      </c>
    </row>
    <row r="83" spans="2:4" ht="12.75" customHeight="1">
      <c r="B83" s="75" t="s">
        <v>142</v>
      </c>
      <c r="C83" s="75" t="s">
        <v>143</v>
      </c>
      <c r="D83" s="77">
        <v>7500</v>
      </c>
    </row>
    <row r="84" spans="2:4" ht="15" customHeight="1">
      <c r="B84" s="73" t="s">
        <v>144</v>
      </c>
      <c r="C84" s="73" t="s">
        <v>145</v>
      </c>
      <c r="D84" s="74">
        <v>0</v>
      </c>
    </row>
    <row r="85" spans="2:4" ht="14.25" customHeight="1">
      <c r="B85" s="73">
        <v>73</v>
      </c>
      <c r="C85" s="73" t="s">
        <v>146</v>
      </c>
      <c r="D85" s="74">
        <v>0</v>
      </c>
    </row>
    <row r="86" spans="2:4" ht="15" customHeight="1">
      <c r="B86" s="88" t="s">
        <v>151</v>
      </c>
      <c r="C86" s="88" t="s">
        <v>9</v>
      </c>
      <c r="D86" s="89">
        <f>+D87</f>
        <v>137190.8</v>
      </c>
    </row>
    <row r="87" spans="2:4" ht="15.75" customHeight="1">
      <c r="B87" s="88" t="s">
        <v>152</v>
      </c>
      <c r="C87" s="88" t="s">
        <v>49</v>
      </c>
      <c r="D87" s="89">
        <f>D88+D89+D90+D91+D92</f>
        <v>137190.8</v>
      </c>
    </row>
    <row r="88" spans="2:8" ht="14.25" customHeight="1">
      <c r="B88" s="83" t="s">
        <v>153</v>
      </c>
      <c r="C88" s="83" t="s">
        <v>154</v>
      </c>
      <c r="D88" s="84">
        <f>Hoja1!P14</f>
        <v>4210</v>
      </c>
      <c r="E88" s="13"/>
      <c r="H88" s="54"/>
    </row>
    <row r="89" spans="2:6" ht="12.75" customHeight="1">
      <c r="B89" s="83" t="s">
        <v>155</v>
      </c>
      <c r="C89" s="83" t="s">
        <v>156</v>
      </c>
      <c r="D89" s="84">
        <f>Hoja1!M14</f>
        <v>108723.32</v>
      </c>
      <c r="F89" s="30"/>
    </row>
    <row r="90" spans="2:7" ht="14.25" customHeight="1">
      <c r="B90" s="83" t="s">
        <v>157</v>
      </c>
      <c r="C90" s="83" t="s">
        <v>158</v>
      </c>
      <c r="D90" s="84">
        <v>0</v>
      </c>
      <c r="E90" s="3"/>
      <c r="F90" s="3"/>
      <c r="G90" s="11"/>
    </row>
    <row r="91" spans="2:7" ht="14.25" customHeight="1">
      <c r="B91" s="83" t="s">
        <v>208</v>
      </c>
      <c r="C91" s="83" t="s">
        <v>227</v>
      </c>
      <c r="D91" s="84">
        <f>Hoja1!N14</f>
        <v>1807.48</v>
      </c>
      <c r="E91" s="13"/>
      <c r="G91" s="11"/>
    </row>
    <row r="92" spans="2:9" ht="27" customHeight="1">
      <c r="B92" s="75" t="s">
        <v>159</v>
      </c>
      <c r="C92" s="75" t="s">
        <v>150</v>
      </c>
      <c r="D92" s="77">
        <v>22450</v>
      </c>
      <c r="E92" s="30"/>
      <c r="F92" s="40"/>
      <c r="G92" s="11"/>
      <c r="H92" s="13"/>
      <c r="I92" s="54"/>
    </row>
    <row r="93" spans="2:8" ht="15" customHeight="1">
      <c r="B93" s="12" t="s">
        <v>230</v>
      </c>
      <c r="C93" s="12" t="s">
        <v>231</v>
      </c>
      <c r="D93" s="19"/>
      <c r="F93" s="40"/>
      <c r="G93" s="11"/>
      <c r="H93" s="13"/>
    </row>
    <row r="94" spans="2:8" ht="12" customHeight="1">
      <c r="B94" s="23"/>
      <c r="C94" s="23" t="s">
        <v>81</v>
      </c>
      <c r="D94" s="24">
        <f>D13+D15+D16+D18+D19+D21+D24+D25+D27+D28+D31+D32+D33+D34+D36+D38+D39+D40+D41+D44+D45+D46+D47+D51+D53+D55+D56+D59+D60+D61+D62+D63+D64+D66+D67+D71+D72+D73+D76+D78+D79+D82</f>
        <v>1319766.2999999998</v>
      </c>
      <c r="E94" s="40"/>
      <c r="G94" s="11"/>
      <c r="H94" s="3"/>
    </row>
    <row r="95" spans="2:7" ht="12" customHeight="1">
      <c r="B95" s="23"/>
      <c r="C95" s="25" t="s">
        <v>185</v>
      </c>
      <c r="D95" s="24">
        <f>+D84</f>
        <v>0</v>
      </c>
      <c r="E95" s="40"/>
      <c r="F95" s="54"/>
      <c r="G95" s="11"/>
    </row>
    <row r="96" spans="2:7" ht="15" customHeight="1">
      <c r="B96" s="23"/>
      <c r="C96" s="23" t="s">
        <v>160</v>
      </c>
      <c r="D96" s="24">
        <f>+D86</f>
        <v>137190.8</v>
      </c>
      <c r="G96" s="11"/>
    </row>
    <row r="97" spans="2:7" ht="15" customHeight="1">
      <c r="B97" s="26"/>
      <c r="C97" s="23" t="s">
        <v>161</v>
      </c>
      <c r="D97" s="24">
        <f>SUM(D94:D96)</f>
        <v>1456957.0999999999</v>
      </c>
      <c r="E97" s="3"/>
      <c r="F97" s="34"/>
      <c r="G97" s="11"/>
    </row>
    <row r="98" spans="2:6" ht="15" customHeight="1">
      <c r="B98" s="20"/>
      <c r="C98" s="2"/>
      <c r="D98" s="21"/>
      <c r="E98" s="3"/>
      <c r="F98" s="13"/>
    </row>
    <row r="99" spans="2:8" ht="15" customHeight="1">
      <c r="B99" s="183" t="s">
        <v>85</v>
      </c>
      <c r="C99" s="183"/>
      <c r="D99" s="15" t="s">
        <v>197</v>
      </c>
      <c r="E99" s="3"/>
      <c r="G99" s="11"/>
      <c r="H99" s="54"/>
    </row>
    <row r="100" spans="2:7" ht="15" customHeight="1">
      <c r="B100" s="14"/>
      <c r="C100" s="14"/>
      <c r="D100" s="14"/>
      <c r="E100" s="3"/>
      <c r="F100" s="40"/>
      <c r="G100" s="11"/>
    </row>
    <row r="101" spans="2:7" ht="15" customHeight="1">
      <c r="B101" s="14"/>
      <c r="C101" s="14"/>
      <c r="D101" s="17"/>
      <c r="E101" s="3"/>
      <c r="F101" s="54"/>
      <c r="G101" s="11"/>
    </row>
    <row r="102" spans="2:7" ht="15" customHeight="1">
      <c r="B102" s="14"/>
      <c r="C102" s="14"/>
      <c r="D102" s="16"/>
      <c r="E102" s="3"/>
      <c r="G102" s="11"/>
    </row>
    <row r="103" spans="2:6" ht="15" customHeight="1">
      <c r="B103" s="15"/>
      <c r="C103" s="22"/>
      <c r="D103" s="22"/>
      <c r="E103" s="3"/>
      <c r="F103" s="3"/>
    </row>
    <row r="104" spans="2:5" ht="15.75" customHeight="1">
      <c r="B104" s="184" t="s">
        <v>87</v>
      </c>
      <c r="C104" s="184"/>
      <c r="D104" s="189" t="s">
        <v>443</v>
      </c>
      <c r="E104" s="189"/>
    </row>
    <row r="105" spans="2:4" ht="25.5" customHeight="1">
      <c r="B105" s="185" t="s">
        <v>88</v>
      </c>
      <c r="C105" s="185"/>
      <c r="D105" s="164" t="s">
        <v>89</v>
      </c>
    </row>
    <row r="106" spans="2:5" ht="26.25" customHeight="1">
      <c r="B106" s="20"/>
      <c r="C106" s="2"/>
      <c r="D106" s="21"/>
      <c r="E106" s="3"/>
    </row>
    <row r="107" spans="2:5" ht="26.25" customHeight="1">
      <c r="B107" s="20"/>
      <c r="C107" s="2"/>
      <c r="D107" s="21"/>
      <c r="E107" s="3"/>
    </row>
    <row r="108" spans="2:5" ht="26.25" customHeight="1">
      <c r="B108" s="20"/>
      <c r="C108" s="2"/>
      <c r="D108" s="21"/>
      <c r="E108" s="3"/>
    </row>
    <row r="109" spans="2:5" ht="26.25" customHeight="1">
      <c r="B109" s="20"/>
      <c r="C109" s="2"/>
      <c r="D109" s="21"/>
      <c r="E109" s="3"/>
    </row>
    <row r="110" spans="2:5" ht="26.25" customHeight="1">
      <c r="B110" s="20"/>
      <c r="C110" s="2"/>
      <c r="D110" s="21"/>
      <c r="E110" s="3"/>
    </row>
    <row r="111" spans="2:5" ht="26.25" customHeight="1">
      <c r="B111" s="20"/>
      <c r="C111" s="2"/>
      <c r="D111" s="21"/>
      <c r="E111" s="3"/>
    </row>
    <row r="112" spans="2:5" ht="26.25" customHeight="1">
      <c r="B112" s="20"/>
      <c r="C112" s="2"/>
      <c r="D112" s="21"/>
      <c r="E112" s="3"/>
    </row>
    <row r="113" spans="2:5" ht="26.25" customHeight="1">
      <c r="B113" s="20"/>
      <c r="C113" s="2"/>
      <c r="D113" s="21"/>
      <c r="E113" s="3"/>
    </row>
    <row r="114" spans="2:5" ht="26.25" customHeight="1">
      <c r="B114" s="20"/>
      <c r="C114" s="2"/>
      <c r="D114" s="21"/>
      <c r="E114" s="3"/>
    </row>
    <row r="115" spans="2:5" ht="26.25" customHeight="1">
      <c r="B115" s="20"/>
      <c r="C115" s="2"/>
      <c r="D115" s="21"/>
      <c r="E115" s="3"/>
    </row>
    <row r="116" spans="2:5" ht="26.25" customHeight="1">
      <c r="B116" s="20"/>
      <c r="C116" s="2"/>
      <c r="D116" s="21"/>
      <c r="E116" s="3"/>
    </row>
    <row r="117" spans="2:5" ht="26.25" customHeight="1">
      <c r="B117" s="20"/>
      <c r="C117" s="2"/>
      <c r="D117" s="21"/>
      <c r="E117" s="3"/>
    </row>
    <row r="118" spans="2:5" ht="26.25" customHeight="1">
      <c r="B118" s="20"/>
      <c r="C118" s="2"/>
      <c r="D118" s="21"/>
      <c r="E118" s="3"/>
    </row>
    <row r="119" spans="2:5" ht="26.25" customHeight="1">
      <c r="B119" s="20"/>
      <c r="C119" s="2"/>
      <c r="D119" s="21"/>
      <c r="E119" s="3"/>
    </row>
    <row r="120" spans="2:5" ht="26.25" customHeight="1">
      <c r="B120" s="20"/>
      <c r="C120" s="2"/>
      <c r="D120" s="21"/>
      <c r="E120" s="3"/>
    </row>
    <row r="121" spans="2:5" ht="26.25" customHeight="1">
      <c r="B121" s="20"/>
      <c r="C121" s="2"/>
      <c r="D121" s="21"/>
      <c r="E121" s="3"/>
    </row>
    <row r="122" spans="2:6" ht="15" customHeight="1">
      <c r="B122" s="20"/>
      <c r="C122" s="2"/>
      <c r="D122" s="21"/>
      <c r="F122" s="3"/>
    </row>
    <row r="123" ht="15" customHeight="1"/>
    <row r="124" ht="15" customHeight="1"/>
    <row r="125" ht="15" customHeight="1"/>
    <row r="126" spans="2:4" ht="45.75" customHeight="1">
      <c r="B126" s="125" t="s">
        <v>0</v>
      </c>
      <c r="C126" s="125" t="s">
        <v>91</v>
      </c>
      <c r="D126" s="125" t="s">
        <v>414</v>
      </c>
    </row>
    <row r="127" spans="2:4" ht="15" customHeight="1">
      <c r="B127" s="124"/>
      <c r="C127" s="124"/>
      <c r="D127" s="124"/>
    </row>
    <row r="128" spans="2:4" ht="15" customHeight="1">
      <c r="B128" s="126">
        <v>111</v>
      </c>
      <c r="C128" s="126" t="s">
        <v>430</v>
      </c>
      <c r="D128" s="127"/>
    </row>
    <row r="129" spans="2:4" ht="15" customHeight="1">
      <c r="B129" s="128">
        <v>5</v>
      </c>
      <c r="C129" s="128" t="s">
        <v>23</v>
      </c>
      <c r="D129" s="129">
        <v>1320326.3</v>
      </c>
    </row>
    <row r="130" spans="2:6" ht="15" customHeight="1">
      <c r="B130" s="130">
        <v>51</v>
      </c>
      <c r="C130" s="130" t="s">
        <v>93</v>
      </c>
      <c r="D130" s="131">
        <v>814511.47</v>
      </c>
      <c r="F130" s="1">
        <f>D132+D134+D135+D137+D138+D140+D143+D144+D146+D147</f>
        <v>814511.47</v>
      </c>
    </row>
    <row r="131" spans="2:4" ht="15" customHeight="1">
      <c r="B131" s="130" t="s">
        <v>94</v>
      </c>
      <c r="C131" s="130" t="s">
        <v>95</v>
      </c>
      <c r="D131" s="131">
        <v>418488</v>
      </c>
    </row>
    <row r="132" spans="2:4" ht="15" customHeight="1">
      <c r="B132" s="126" t="s">
        <v>24</v>
      </c>
      <c r="C132" s="126" t="s">
        <v>96</v>
      </c>
      <c r="D132" s="127">
        <v>418488</v>
      </c>
    </row>
    <row r="133" spans="2:4" ht="15" customHeight="1">
      <c r="B133" s="130" t="s">
        <v>25</v>
      </c>
      <c r="C133" s="130" t="s">
        <v>5</v>
      </c>
      <c r="D133" s="131">
        <v>69912</v>
      </c>
    </row>
    <row r="134" spans="2:4" ht="15" customHeight="1">
      <c r="B134" s="126" t="s">
        <v>26</v>
      </c>
      <c r="C134" s="126" t="s">
        <v>97</v>
      </c>
      <c r="D134" s="127">
        <v>47232</v>
      </c>
    </row>
    <row r="135" spans="2:4" ht="15" customHeight="1">
      <c r="B135" s="126" t="s">
        <v>98</v>
      </c>
      <c r="C135" s="126" t="s">
        <v>99</v>
      </c>
      <c r="D135" s="127">
        <v>22680</v>
      </c>
    </row>
    <row r="136" spans="2:4" ht="15" customHeight="1">
      <c r="B136" s="130" t="s">
        <v>27</v>
      </c>
      <c r="C136" s="130" t="s">
        <v>28</v>
      </c>
      <c r="D136" s="131">
        <v>51175</v>
      </c>
    </row>
    <row r="137" spans="2:4" ht="15" customHeight="1">
      <c r="B137" s="126" t="s">
        <v>29</v>
      </c>
      <c r="C137" s="126" t="s">
        <v>100</v>
      </c>
      <c r="D137" s="127">
        <v>37000</v>
      </c>
    </row>
    <row r="138" spans="2:4" ht="15" customHeight="1">
      <c r="B138" s="126" t="s">
        <v>30</v>
      </c>
      <c r="C138" s="126" t="s">
        <v>101</v>
      </c>
      <c r="D138" s="127">
        <v>14175</v>
      </c>
    </row>
    <row r="139" spans="2:4" ht="15" customHeight="1">
      <c r="B139" s="130" t="s">
        <v>82</v>
      </c>
      <c r="C139" s="130" t="s">
        <v>6</v>
      </c>
      <c r="D139" s="131">
        <v>148296</v>
      </c>
    </row>
    <row r="140" spans="2:4" ht="15" customHeight="1">
      <c r="B140" s="126" t="s">
        <v>31</v>
      </c>
      <c r="C140" s="126" t="s">
        <v>102</v>
      </c>
      <c r="D140" s="127">
        <v>148296</v>
      </c>
    </row>
    <row r="141" spans="2:4" ht="15" customHeight="1">
      <c r="B141" s="126" t="s">
        <v>193</v>
      </c>
      <c r="C141" s="126" t="s">
        <v>194</v>
      </c>
      <c r="D141" s="127"/>
    </row>
    <row r="142" spans="2:4" ht="15.75">
      <c r="B142" s="130" t="s">
        <v>83</v>
      </c>
      <c r="C142" s="130" t="s">
        <v>103</v>
      </c>
      <c r="D142" s="131">
        <v>107162.70999999999</v>
      </c>
    </row>
    <row r="143" spans="2:4" ht="15.75">
      <c r="B143" s="126" t="s">
        <v>32</v>
      </c>
      <c r="C143" s="126" t="s">
        <v>7</v>
      </c>
      <c r="D143" s="127">
        <v>66030.34</v>
      </c>
    </row>
    <row r="144" spans="2:4" ht="15.75">
      <c r="B144" s="126" t="s">
        <v>33</v>
      </c>
      <c r="C144" s="126" t="s">
        <v>104</v>
      </c>
      <c r="D144" s="127">
        <v>41132.37</v>
      </c>
    </row>
    <row r="145" spans="2:4" ht="15.75">
      <c r="B145" s="130" t="s">
        <v>84</v>
      </c>
      <c r="C145" s="130" t="s">
        <v>105</v>
      </c>
      <c r="D145" s="131">
        <v>19477.760000000002</v>
      </c>
    </row>
    <row r="146" spans="2:4" ht="31.5">
      <c r="B146" s="126" t="s">
        <v>34</v>
      </c>
      <c r="C146" s="126" t="s">
        <v>106</v>
      </c>
      <c r="D146" s="127">
        <v>7477.76</v>
      </c>
    </row>
    <row r="147" spans="2:4" ht="15.75">
      <c r="B147" s="126" t="s">
        <v>169</v>
      </c>
      <c r="C147" s="126" t="s">
        <v>170</v>
      </c>
      <c r="D147" s="127">
        <v>12000</v>
      </c>
    </row>
    <row r="152" spans="2:4" ht="54">
      <c r="B152" s="125" t="s">
        <v>0</v>
      </c>
      <c r="C152" s="125" t="s">
        <v>91</v>
      </c>
      <c r="D152" s="125" t="s">
        <v>414</v>
      </c>
    </row>
    <row r="153" spans="2:4" ht="14.25">
      <c r="B153" s="133" t="s">
        <v>35</v>
      </c>
      <c r="C153" s="133" t="s">
        <v>107</v>
      </c>
      <c r="D153" s="133">
        <v>414196.08999999997</v>
      </c>
    </row>
    <row r="154" spans="2:4" ht="14.25">
      <c r="B154" s="133" t="s">
        <v>36</v>
      </c>
      <c r="C154" s="133" t="s">
        <v>8</v>
      </c>
      <c r="D154" s="133">
        <v>23950</v>
      </c>
    </row>
    <row r="155" spans="2:6" ht="14.25">
      <c r="B155" s="132" t="s">
        <v>108</v>
      </c>
      <c r="C155" s="132" t="s">
        <v>109</v>
      </c>
      <c r="D155" s="132">
        <v>2700</v>
      </c>
      <c r="F155" s="1">
        <f>D155+D156+D157+D158+D160+D162+D163+D164+D165+D168+D169+D170+D171+D175+D177+D179+D180+D183+D184+D185+D186+D187+D188+D190+D191+D195+D196+D197</f>
        <v>423354.83</v>
      </c>
    </row>
    <row r="156" spans="2:4" ht="14.25">
      <c r="B156" s="132" t="s">
        <v>110</v>
      </c>
      <c r="C156" s="132" t="s">
        <v>111</v>
      </c>
      <c r="D156" s="132">
        <v>12000</v>
      </c>
    </row>
    <row r="157" spans="2:4" ht="14.25">
      <c r="B157" s="132" t="s">
        <v>112</v>
      </c>
      <c r="C157" s="132" t="s">
        <v>3</v>
      </c>
      <c r="D157" s="132">
        <v>9000</v>
      </c>
    </row>
    <row r="158" spans="2:4" ht="14.25">
      <c r="B158" s="132" t="s">
        <v>113</v>
      </c>
      <c r="C158" s="132" t="s">
        <v>114</v>
      </c>
      <c r="D158" s="132">
        <v>250</v>
      </c>
    </row>
    <row r="159" spans="2:4" ht="14.25">
      <c r="B159" s="133" t="s">
        <v>416</v>
      </c>
      <c r="C159" s="133"/>
      <c r="D159" s="133">
        <v>9718.74</v>
      </c>
    </row>
    <row r="160" spans="2:4" ht="28.5">
      <c r="B160" s="132" t="s">
        <v>390</v>
      </c>
      <c r="C160" s="132" t="s">
        <v>254</v>
      </c>
      <c r="D160" s="132">
        <v>9718.74</v>
      </c>
    </row>
    <row r="161" spans="2:4" ht="14.25">
      <c r="B161" s="133" t="s">
        <v>37</v>
      </c>
      <c r="C161" s="133" t="s">
        <v>115</v>
      </c>
      <c r="D161" s="133">
        <v>39500</v>
      </c>
    </row>
    <row r="162" spans="2:4" ht="14.25">
      <c r="B162" s="132" t="s">
        <v>38</v>
      </c>
      <c r="C162" s="132" t="s">
        <v>116</v>
      </c>
      <c r="D162" s="132">
        <v>1000</v>
      </c>
    </row>
    <row r="163" spans="2:4" ht="14.25">
      <c r="B163" s="132" t="s">
        <v>75</v>
      </c>
      <c r="C163" s="132" t="s">
        <v>117</v>
      </c>
      <c r="D163" s="132">
        <v>16500</v>
      </c>
    </row>
    <row r="164" spans="2:4" ht="14.25">
      <c r="B164" s="132" t="s">
        <v>39</v>
      </c>
      <c r="C164" s="132" t="s">
        <v>118</v>
      </c>
      <c r="D164" s="132">
        <v>8000</v>
      </c>
    </row>
    <row r="165" spans="2:4" ht="14.25">
      <c r="B165" s="132" t="s">
        <v>76</v>
      </c>
      <c r="C165" s="132" t="s">
        <v>119</v>
      </c>
      <c r="D165" s="132">
        <v>14000</v>
      </c>
    </row>
    <row r="166" spans="2:4" ht="14.25">
      <c r="B166" s="134">
        <v>53.04</v>
      </c>
      <c r="C166" s="133" t="s">
        <v>120</v>
      </c>
      <c r="D166" s="133">
        <v>151420</v>
      </c>
    </row>
    <row r="167" spans="2:4" ht="14.25">
      <c r="B167" s="132" t="s">
        <v>211</v>
      </c>
      <c r="C167" s="132" t="s">
        <v>228</v>
      </c>
      <c r="D167" s="132"/>
    </row>
    <row r="168" spans="2:4" ht="42.75">
      <c r="B168" s="132" t="s">
        <v>195</v>
      </c>
      <c r="C168" s="132" t="s">
        <v>196</v>
      </c>
      <c r="D168" s="132">
        <v>83300</v>
      </c>
    </row>
    <row r="169" spans="2:4" ht="28.5">
      <c r="B169" s="132" t="s">
        <v>54</v>
      </c>
      <c r="C169" s="132" t="s">
        <v>121</v>
      </c>
      <c r="D169" s="132">
        <v>11120</v>
      </c>
    </row>
    <row r="170" spans="2:4" ht="14.25">
      <c r="B170" s="132" t="s">
        <v>172</v>
      </c>
      <c r="C170" s="132" t="s">
        <v>171</v>
      </c>
      <c r="D170" s="132">
        <v>2000</v>
      </c>
    </row>
    <row r="171" spans="2:4" ht="14.25">
      <c r="B171" s="132" t="s">
        <v>173</v>
      </c>
      <c r="C171" s="132" t="s">
        <v>147</v>
      </c>
      <c r="D171" s="132">
        <v>55000</v>
      </c>
    </row>
    <row r="172" spans="2:4" ht="14.25">
      <c r="B172" s="133" t="s">
        <v>187</v>
      </c>
      <c r="C172" s="133" t="s">
        <v>148</v>
      </c>
      <c r="D172" s="133">
        <v>0</v>
      </c>
    </row>
    <row r="173" spans="2:4" ht="14.25">
      <c r="B173" s="132" t="s">
        <v>188</v>
      </c>
      <c r="C173" s="132" t="s">
        <v>189</v>
      </c>
      <c r="D173" s="132"/>
    </row>
    <row r="174" spans="2:4" ht="14.25">
      <c r="B174" s="133" t="s">
        <v>40</v>
      </c>
      <c r="C174" s="133" t="s">
        <v>122</v>
      </c>
      <c r="D174" s="133">
        <v>57000</v>
      </c>
    </row>
    <row r="175" spans="2:4" ht="14.25">
      <c r="B175" s="132" t="s">
        <v>174</v>
      </c>
      <c r="C175" s="132" t="s">
        <v>175</v>
      </c>
      <c r="D175" s="132">
        <v>5000</v>
      </c>
    </row>
    <row r="176" spans="2:4" ht="28.5">
      <c r="B176" s="132" t="s">
        <v>176</v>
      </c>
      <c r="C176" s="132" t="s">
        <v>177</v>
      </c>
      <c r="D176" s="132">
        <v>0</v>
      </c>
    </row>
    <row r="177" spans="2:4" ht="14.25">
      <c r="B177" s="132" t="s">
        <v>66</v>
      </c>
      <c r="C177" s="132" t="s">
        <v>180</v>
      </c>
      <c r="D177" s="132">
        <v>52000</v>
      </c>
    </row>
    <row r="178" spans="2:4" ht="14.25">
      <c r="B178" s="133" t="s">
        <v>123</v>
      </c>
      <c r="C178" s="133" t="s">
        <v>41</v>
      </c>
      <c r="D178" s="133">
        <v>21700</v>
      </c>
    </row>
    <row r="179" spans="2:4" ht="28.5">
      <c r="B179" s="132" t="s">
        <v>191</v>
      </c>
      <c r="C179" s="132" t="s">
        <v>190</v>
      </c>
      <c r="D179" s="132">
        <v>6000</v>
      </c>
    </row>
    <row r="180" spans="2:4" ht="28.5">
      <c r="B180" s="132" t="s">
        <v>124</v>
      </c>
      <c r="C180" s="132" t="s">
        <v>125</v>
      </c>
      <c r="D180" s="132">
        <v>15140</v>
      </c>
    </row>
    <row r="181" spans="2:4" ht="14.25">
      <c r="B181" s="133" t="s">
        <v>126</v>
      </c>
      <c r="C181" s="133" t="s">
        <v>42</v>
      </c>
      <c r="D181" s="133">
        <v>118578.42</v>
      </c>
    </row>
    <row r="182" spans="2:4" ht="14.25">
      <c r="B182" s="132" t="s">
        <v>77</v>
      </c>
      <c r="C182" s="132" t="s">
        <v>43</v>
      </c>
      <c r="D182" s="132">
        <v>0</v>
      </c>
    </row>
    <row r="183" spans="2:4" ht="14.25">
      <c r="B183" s="132" t="s">
        <v>178</v>
      </c>
      <c r="C183" s="132" t="s">
        <v>179</v>
      </c>
      <c r="D183" s="132">
        <v>23519.940000000002</v>
      </c>
    </row>
    <row r="184" spans="2:4" ht="14.25">
      <c r="B184" s="132" t="s">
        <v>78</v>
      </c>
      <c r="C184" s="132" t="s">
        <v>44</v>
      </c>
      <c r="D184" s="132">
        <v>9000</v>
      </c>
    </row>
    <row r="185" spans="2:4" ht="14.25">
      <c r="B185" s="132" t="s">
        <v>79</v>
      </c>
      <c r="C185" s="132" t="s">
        <v>1</v>
      </c>
      <c r="D185" s="132">
        <v>12000</v>
      </c>
    </row>
    <row r="186" spans="2:4" ht="28.5">
      <c r="B186" s="132" t="s">
        <v>127</v>
      </c>
      <c r="C186" s="132" t="s">
        <v>128</v>
      </c>
      <c r="D186" s="132">
        <v>39375.58</v>
      </c>
    </row>
    <row r="187" spans="2:4" ht="14.25">
      <c r="B187" s="132" t="s">
        <v>181</v>
      </c>
      <c r="C187" s="132" t="s">
        <v>149</v>
      </c>
      <c r="D187" s="132">
        <v>15000</v>
      </c>
    </row>
    <row r="188" spans="2:4" ht="42.75">
      <c r="B188" s="132" t="s">
        <v>182</v>
      </c>
      <c r="C188" s="132" t="s">
        <v>183</v>
      </c>
      <c r="D188" s="132">
        <v>3240</v>
      </c>
    </row>
    <row r="189" spans="2:4" ht="14.25">
      <c r="B189" s="132" t="s">
        <v>184</v>
      </c>
      <c r="C189" s="132" t="s">
        <v>80</v>
      </c>
      <c r="D189" s="132"/>
    </row>
    <row r="190" spans="2:4" ht="28.5">
      <c r="B190" s="132" t="s">
        <v>220</v>
      </c>
      <c r="C190" s="132" t="s">
        <v>226</v>
      </c>
      <c r="D190" s="132">
        <v>1442.9</v>
      </c>
    </row>
    <row r="191" spans="2:4" ht="14.25">
      <c r="B191" s="132" t="s">
        <v>57</v>
      </c>
      <c r="C191" s="132" t="s">
        <v>129</v>
      </c>
      <c r="D191" s="132">
        <v>15000</v>
      </c>
    </row>
    <row r="192" spans="2:4" ht="14.25">
      <c r="B192" s="133" t="s">
        <v>56</v>
      </c>
      <c r="C192" s="133" t="s">
        <v>50</v>
      </c>
      <c r="D192" s="133">
        <v>2047.67</v>
      </c>
    </row>
    <row r="193" spans="2:4" ht="14.25">
      <c r="B193" s="132" t="s">
        <v>212</v>
      </c>
      <c r="C193" s="132" t="s">
        <v>229</v>
      </c>
      <c r="D193" s="132"/>
    </row>
    <row r="194" spans="2:4" ht="14.25">
      <c r="B194" s="132" t="s">
        <v>209</v>
      </c>
      <c r="C194" s="132" t="s">
        <v>225</v>
      </c>
      <c r="D194" s="132"/>
    </row>
    <row r="195" spans="2:4" ht="14.25">
      <c r="B195" s="132" t="s">
        <v>130</v>
      </c>
      <c r="C195" s="132" t="s">
        <v>186</v>
      </c>
      <c r="D195" s="132">
        <v>1047.67</v>
      </c>
    </row>
    <row r="196" spans="2:4" ht="14.25">
      <c r="B196" s="132" t="s">
        <v>389</v>
      </c>
      <c r="C196" s="132" t="s">
        <v>417</v>
      </c>
      <c r="D196" s="132">
        <v>600</v>
      </c>
    </row>
    <row r="197" spans="2:4" ht="14.25">
      <c r="B197" s="132" t="s">
        <v>388</v>
      </c>
      <c r="C197" s="132" t="s">
        <v>418</v>
      </c>
      <c r="D197" s="132">
        <v>400</v>
      </c>
    </row>
    <row r="200" spans="2:4" ht="42.75">
      <c r="B200" s="135" t="s">
        <v>0</v>
      </c>
      <c r="C200" s="135" t="s">
        <v>91</v>
      </c>
      <c r="D200" s="135" t="s">
        <v>414</v>
      </c>
    </row>
    <row r="201" spans="2:4" ht="12.75">
      <c r="B201" s="136" t="s">
        <v>131</v>
      </c>
      <c r="C201" s="136" t="s">
        <v>45</v>
      </c>
      <c r="D201" s="136">
        <v>74400</v>
      </c>
    </row>
    <row r="202" spans="2:6" ht="12.75">
      <c r="B202" s="136" t="s">
        <v>132</v>
      </c>
      <c r="C202" s="136" t="s">
        <v>46</v>
      </c>
      <c r="D202" s="136">
        <v>4000</v>
      </c>
      <c r="F202" s="1">
        <f>D203+D205+D206+D210</f>
        <v>81900</v>
      </c>
    </row>
    <row r="203" spans="2:4" ht="12.75">
      <c r="B203" s="123" t="s">
        <v>133</v>
      </c>
      <c r="C203" s="123" t="s">
        <v>134</v>
      </c>
      <c r="D203" s="123">
        <v>4000</v>
      </c>
    </row>
    <row r="204" spans="2:4" ht="12.75">
      <c r="B204" s="136" t="s">
        <v>135</v>
      </c>
      <c r="C204" s="136" t="s">
        <v>47</v>
      </c>
      <c r="D204" s="136">
        <v>70400</v>
      </c>
    </row>
    <row r="205" spans="2:4" ht="12.75">
      <c r="B205" s="123" t="s">
        <v>136</v>
      </c>
      <c r="C205" s="123" t="s">
        <v>2</v>
      </c>
      <c r="D205" s="123">
        <v>70000</v>
      </c>
    </row>
    <row r="206" spans="2:4" ht="12.75">
      <c r="B206" s="123" t="s">
        <v>137</v>
      </c>
      <c r="C206" s="123" t="s">
        <v>4</v>
      </c>
      <c r="D206" s="123">
        <v>400</v>
      </c>
    </row>
    <row r="207" spans="2:4" ht="12.75">
      <c r="B207" s="138">
        <v>5.8</v>
      </c>
      <c r="C207" s="136" t="s">
        <v>138</v>
      </c>
      <c r="D207" s="136">
        <v>7500</v>
      </c>
    </row>
    <row r="208" spans="2:4" ht="12.75">
      <c r="B208" s="136" t="s">
        <v>139</v>
      </c>
      <c r="C208" s="136" t="s">
        <v>48</v>
      </c>
      <c r="D208" s="136">
        <v>7500</v>
      </c>
    </row>
    <row r="209" spans="2:4" ht="12.75">
      <c r="B209" s="123" t="s">
        <v>140</v>
      </c>
      <c r="C209" s="123" t="s">
        <v>141</v>
      </c>
      <c r="D209" s="123">
        <v>7500</v>
      </c>
    </row>
    <row r="210" spans="2:4" ht="12.75">
      <c r="B210" s="123" t="s">
        <v>142</v>
      </c>
      <c r="C210" s="123" t="s">
        <v>143</v>
      </c>
      <c r="D210" s="123">
        <v>7500</v>
      </c>
    </row>
    <row r="213" spans="2:4" ht="42.75">
      <c r="B213" s="135" t="s">
        <v>0</v>
      </c>
      <c r="C213" s="135" t="s">
        <v>91</v>
      </c>
      <c r="D213" s="135" t="s">
        <v>414</v>
      </c>
    </row>
    <row r="214" spans="2:7" ht="12.75">
      <c r="B214" s="136" t="s">
        <v>151</v>
      </c>
      <c r="C214" s="136" t="s">
        <v>9</v>
      </c>
      <c r="D214" s="136">
        <v>136630.8</v>
      </c>
      <c r="G214" s="4">
        <f>D214+D201+D153+D129</f>
        <v>1945553.19</v>
      </c>
    </row>
    <row r="215" spans="2:4" ht="12.75">
      <c r="B215" s="136" t="s">
        <v>152</v>
      </c>
      <c r="C215" s="136" t="s">
        <v>49</v>
      </c>
      <c r="D215" s="136">
        <v>136630.8</v>
      </c>
    </row>
    <row r="216" spans="2:4" ht="12.75">
      <c r="B216" s="123" t="s">
        <v>153</v>
      </c>
      <c r="C216" s="123" t="s">
        <v>154</v>
      </c>
      <c r="D216" s="123">
        <v>4210</v>
      </c>
    </row>
    <row r="217" spans="2:6" ht="12.75">
      <c r="B217" s="123" t="s">
        <v>155</v>
      </c>
      <c r="C217" s="123" t="s">
        <v>156</v>
      </c>
      <c r="D217" s="123">
        <v>108723.32</v>
      </c>
      <c r="F217" s="54">
        <f>D216+D217+D219+D220</f>
        <v>137190.8</v>
      </c>
    </row>
    <row r="218" spans="2:4" ht="12.75">
      <c r="B218" s="123" t="s">
        <v>157</v>
      </c>
      <c r="C218" s="123" t="s">
        <v>158</v>
      </c>
      <c r="D218" s="123">
        <v>0</v>
      </c>
    </row>
    <row r="219" spans="2:4" ht="12.75">
      <c r="B219" s="123" t="s">
        <v>208</v>
      </c>
      <c r="C219" s="123" t="s">
        <v>227</v>
      </c>
      <c r="D219" s="123">
        <v>1807.48</v>
      </c>
    </row>
    <row r="220" spans="2:4" ht="12.75">
      <c r="B220" s="123" t="s">
        <v>159</v>
      </c>
      <c r="C220" s="123" t="s">
        <v>150</v>
      </c>
      <c r="D220" s="161">
        <f>D92</f>
        <v>22450</v>
      </c>
    </row>
    <row r="221" spans="2:4" ht="12.75">
      <c r="B221" s="123" t="s">
        <v>230</v>
      </c>
      <c r="C221" s="123" t="s">
        <v>231</v>
      </c>
      <c r="D221" s="123"/>
    </row>
    <row r="222" spans="2:4" ht="12.75">
      <c r="B222" s="123"/>
      <c r="C222" s="123"/>
      <c r="D222" s="123"/>
    </row>
    <row r="227" spans="2:5" ht="15" thickBot="1">
      <c r="B227" s="194" t="s">
        <v>431</v>
      </c>
      <c r="C227" s="194"/>
      <c r="D227" s="194"/>
      <c r="E227"/>
    </row>
    <row r="228" spans="2:5" ht="14.25">
      <c r="B228" s="192" t="s">
        <v>0</v>
      </c>
      <c r="C228" s="192" t="s">
        <v>91</v>
      </c>
      <c r="D228" s="192" t="s">
        <v>414</v>
      </c>
      <c r="E228" s="139"/>
    </row>
    <row r="229" spans="2:5" ht="14.25" thickBot="1">
      <c r="B229" s="196"/>
      <c r="C229" s="196"/>
      <c r="D229" s="196"/>
      <c r="E229" s="139"/>
    </row>
    <row r="230" spans="2:5" ht="14.25">
      <c r="B230" s="140">
        <v>51</v>
      </c>
      <c r="C230" s="132" t="s">
        <v>93</v>
      </c>
      <c r="D230" s="132">
        <f>F130</f>
        <v>814511.47</v>
      </c>
      <c r="E230" s="139"/>
    </row>
    <row r="231" spans="2:5" ht="14.25">
      <c r="B231" s="140">
        <v>53</v>
      </c>
      <c r="C231" s="132" t="s">
        <v>107</v>
      </c>
      <c r="D231" s="132">
        <f>F155</f>
        <v>423354.83</v>
      </c>
      <c r="E231" s="139"/>
    </row>
    <row r="232" spans="2:5" ht="14.25">
      <c r="B232" s="140">
        <v>57</v>
      </c>
      <c r="C232" s="132" t="s">
        <v>45</v>
      </c>
      <c r="D232" s="132">
        <f>F202</f>
        <v>81900</v>
      </c>
      <c r="E232" s="139"/>
    </row>
    <row r="233" spans="2:5" ht="14.25">
      <c r="B233" s="140">
        <v>7</v>
      </c>
      <c r="C233" s="132" t="s">
        <v>145</v>
      </c>
      <c r="D233" s="132" t="s">
        <v>432</v>
      </c>
      <c r="E233" s="139"/>
    </row>
    <row r="234" spans="2:5" ht="14.25">
      <c r="B234" s="140">
        <v>8</v>
      </c>
      <c r="C234" s="132" t="s">
        <v>9</v>
      </c>
      <c r="D234" s="162">
        <f>F217</f>
        <v>137190.8</v>
      </c>
      <c r="E234" s="139"/>
    </row>
    <row r="235" spans="2:5" ht="14.25">
      <c r="B235" s="140"/>
      <c r="C235" s="132" t="s">
        <v>161</v>
      </c>
      <c r="D235" s="132">
        <f>SUM(D230:D234)</f>
        <v>1456957.1</v>
      </c>
      <c r="E235" s="139"/>
    </row>
    <row r="240" ht="12.75" thickBot="1"/>
    <row r="241" spans="2:4" ht="12.75">
      <c r="B241" s="192" t="s">
        <v>0</v>
      </c>
      <c r="C241" s="192" t="s">
        <v>91</v>
      </c>
      <c r="D241" s="192" t="s">
        <v>414</v>
      </c>
    </row>
    <row r="242" spans="2:4" ht="12.75">
      <c r="B242" s="193"/>
      <c r="C242" s="193"/>
      <c r="D242" s="193"/>
    </row>
    <row r="243" spans="2:4" ht="12.75">
      <c r="B243" s="141">
        <v>51</v>
      </c>
      <c r="C243" s="137" t="s">
        <v>433</v>
      </c>
      <c r="D243" s="142">
        <v>814511.47</v>
      </c>
    </row>
    <row r="244" spans="2:4" ht="12.75">
      <c r="B244" s="141">
        <v>53</v>
      </c>
      <c r="C244" s="137" t="s">
        <v>434</v>
      </c>
      <c r="D244" s="142">
        <f>D29</f>
        <v>423354.83</v>
      </c>
    </row>
    <row r="245" spans="2:4" ht="12.75">
      <c r="B245" s="141">
        <v>57</v>
      </c>
      <c r="C245" s="137" t="s">
        <v>45</v>
      </c>
      <c r="D245" s="142">
        <v>74400</v>
      </c>
    </row>
    <row r="246" spans="2:4" ht="12.75">
      <c r="B246" s="141">
        <v>58</v>
      </c>
      <c r="C246" s="137" t="s">
        <v>436</v>
      </c>
      <c r="D246" s="142">
        <v>7500</v>
      </c>
    </row>
    <row r="247" spans="2:4" ht="12.75">
      <c r="B247" s="141">
        <v>7</v>
      </c>
      <c r="C247" s="137" t="s">
        <v>435</v>
      </c>
      <c r="D247" s="142"/>
    </row>
    <row r="248" spans="2:4" ht="12.75">
      <c r="B248" s="141">
        <v>8</v>
      </c>
      <c r="C248" s="137" t="s">
        <v>9</v>
      </c>
      <c r="D248" s="142">
        <f>F217</f>
        <v>137190.8</v>
      </c>
    </row>
    <row r="249" spans="2:4" ht="12.75">
      <c r="B249" s="141"/>
      <c r="C249" s="137" t="s">
        <v>401</v>
      </c>
      <c r="D249" s="143">
        <f>SUM(D243:D248)</f>
        <v>1456957.1</v>
      </c>
    </row>
    <row r="252" ht="12.75" thickBot="1"/>
    <row r="253" spans="2:4" ht="12.75">
      <c r="B253" s="192" t="s">
        <v>0</v>
      </c>
      <c r="C253" s="192" t="s">
        <v>91</v>
      </c>
      <c r="D253" s="192" t="s">
        <v>414</v>
      </c>
    </row>
    <row r="254" spans="2:4" ht="12.75">
      <c r="B254" s="193"/>
      <c r="C254" s="193"/>
      <c r="D254" s="193"/>
    </row>
    <row r="255" spans="2:4" ht="12.75" customHeight="1">
      <c r="B255" s="138">
        <v>5.8</v>
      </c>
      <c r="C255" s="136" t="s">
        <v>138</v>
      </c>
      <c r="D255" s="136">
        <v>7500</v>
      </c>
    </row>
    <row r="256" spans="2:4" ht="12.75">
      <c r="B256" s="137" t="s">
        <v>142</v>
      </c>
      <c r="C256" s="123" t="s">
        <v>143</v>
      </c>
      <c r="D256" s="123">
        <v>7500</v>
      </c>
    </row>
    <row r="262" spans="2:4" ht="15.75">
      <c r="B262" s="117" t="s">
        <v>424</v>
      </c>
      <c r="C262" s="118" t="s">
        <v>425</v>
      </c>
      <c r="D262" s="119" t="s">
        <v>426</v>
      </c>
    </row>
    <row r="263" spans="2:4" ht="15.75">
      <c r="B263" s="121">
        <v>5</v>
      </c>
      <c r="C263" s="120" t="s">
        <v>427</v>
      </c>
      <c r="D263" s="115">
        <f>D10</f>
        <v>1320326.3</v>
      </c>
    </row>
    <row r="264" spans="2:4" ht="15.75">
      <c r="B264" s="121">
        <v>7</v>
      </c>
      <c r="C264" s="120" t="s">
        <v>428</v>
      </c>
      <c r="D264" s="116">
        <v>0</v>
      </c>
    </row>
    <row r="265" spans="2:4" ht="15.75">
      <c r="B265" s="121">
        <v>8</v>
      </c>
      <c r="C265" s="120" t="s">
        <v>429</v>
      </c>
      <c r="D265" s="115">
        <f>D87</f>
        <v>137190.8</v>
      </c>
    </row>
    <row r="266" spans="2:4" ht="15.75">
      <c r="B266" s="190" t="s">
        <v>401</v>
      </c>
      <c r="C266" s="190"/>
      <c r="D266" s="122">
        <f>SUM(D263:D265)</f>
        <v>1457517.1</v>
      </c>
    </row>
    <row r="267" spans="2:4" ht="15.75">
      <c r="B267" s="3"/>
      <c r="C267" s="6"/>
      <c r="D267" s="114"/>
    </row>
  </sheetData>
  <sheetProtection/>
  <mergeCells count="28">
    <mergeCell ref="C241:C242"/>
    <mergeCell ref="I18:I19"/>
    <mergeCell ref="J18:J19"/>
    <mergeCell ref="G18:G19"/>
    <mergeCell ref="B253:B254"/>
    <mergeCell ref="C253:C254"/>
    <mergeCell ref="D253:D254"/>
    <mergeCell ref="B228:B229"/>
    <mergeCell ref="C228:C229"/>
    <mergeCell ref="B1:D5"/>
    <mergeCell ref="D228:D229"/>
    <mergeCell ref="H7:J7"/>
    <mergeCell ref="H8:J8"/>
    <mergeCell ref="B6:C6"/>
    <mergeCell ref="B7:B8"/>
    <mergeCell ref="J12:J13"/>
    <mergeCell ref="I12:I13"/>
    <mergeCell ref="H18:H19"/>
    <mergeCell ref="B266:C266"/>
    <mergeCell ref="B105:C105"/>
    <mergeCell ref="B104:C104"/>
    <mergeCell ref="B99:C99"/>
    <mergeCell ref="D7:D8"/>
    <mergeCell ref="C7:C8"/>
    <mergeCell ref="D241:D242"/>
    <mergeCell ref="D104:E104"/>
    <mergeCell ref="B241:B242"/>
    <mergeCell ref="B227:D2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1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BreakPreview" zoomScale="91" zoomScaleNormal="91" zoomScaleSheetLayoutView="91" workbookViewId="0" topLeftCell="A1">
      <selection activeCell="E94" sqref="E94:I94"/>
    </sheetView>
  </sheetViews>
  <sheetFormatPr defaultColWidth="11.00390625" defaultRowHeight="14.25"/>
  <cols>
    <col min="1" max="1" width="32.625" style="27" customWidth="1"/>
    <col min="2" max="2" width="28.25390625" style="32" customWidth="1"/>
    <col min="3" max="3" width="29.00390625" style="27" customWidth="1"/>
    <col min="4" max="4" width="21.375" style="27" customWidth="1"/>
    <col min="5" max="5" width="13.25390625" style="27" customWidth="1"/>
    <col min="6" max="6" width="16.375" style="27" bestFit="1" customWidth="1"/>
    <col min="7" max="7" width="17.25390625" style="27" customWidth="1"/>
    <col min="8" max="8" width="15.75390625" style="27" customWidth="1"/>
    <col min="9" max="9" width="24.50390625" style="27" customWidth="1"/>
    <col min="10" max="16384" width="11.00390625" style="27" customWidth="1"/>
  </cols>
  <sheetData>
    <row r="1" spans="1:9" s="173" customFormat="1" ht="15.75">
      <c r="A1" s="229" t="s">
        <v>471</v>
      </c>
      <c r="B1" s="229"/>
      <c r="C1" s="229"/>
      <c r="D1" s="229"/>
      <c r="E1" s="229"/>
      <c r="F1" s="229"/>
      <c r="G1" s="229"/>
      <c r="H1" s="229"/>
      <c r="I1" s="229"/>
    </row>
    <row r="2" spans="1:9" s="173" customFormat="1" ht="15.75">
      <c r="A2" s="229" t="s">
        <v>472</v>
      </c>
      <c r="B2" s="229"/>
      <c r="C2" s="229"/>
      <c r="D2" s="229"/>
      <c r="E2" s="229"/>
      <c r="F2" s="229"/>
      <c r="G2" s="229"/>
      <c r="H2" s="229"/>
      <c r="I2" s="229"/>
    </row>
    <row r="3" spans="1:9" s="173" customFormat="1" ht="15.75">
      <c r="A3" s="230" t="s">
        <v>473</v>
      </c>
      <c r="B3" s="230"/>
      <c r="C3" s="230"/>
      <c r="D3" s="230"/>
      <c r="E3" s="231" t="s">
        <v>474</v>
      </c>
      <c r="F3" s="232"/>
      <c r="G3" s="232"/>
      <c r="H3" s="232"/>
      <c r="I3" s="232"/>
    </row>
    <row r="4" spans="1:9" s="173" customFormat="1" ht="15.75">
      <c r="A4" s="230" t="s">
        <v>475</v>
      </c>
      <c r="B4" s="230"/>
      <c r="C4" s="230"/>
      <c r="D4" s="230"/>
      <c r="E4" s="232" t="s">
        <v>479</v>
      </c>
      <c r="F4" s="232"/>
      <c r="G4" s="232"/>
      <c r="H4" s="232"/>
      <c r="I4" s="232"/>
    </row>
    <row r="5" spans="1:9" s="174" customFormat="1" ht="15.75">
      <c r="A5" s="233" t="s">
        <v>476</v>
      </c>
      <c r="B5" s="234"/>
      <c r="C5" s="234"/>
      <c r="D5" s="235"/>
      <c r="E5" s="236"/>
      <c r="F5" s="237"/>
      <c r="G5" s="237"/>
      <c r="H5" s="237"/>
      <c r="I5" s="238"/>
    </row>
    <row r="6" spans="1:9" s="33" customFormat="1" ht="63" thickBot="1">
      <c r="A6" s="169" t="s">
        <v>444</v>
      </c>
      <c r="B6" s="169" t="s">
        <v>445</v>
      </c>
      <c r="C6" s="169" t="s">
        <v>446</v>
      </c>
      <c r="D6" s="170" t="s">
        <v>448</v>
      </c>
      <c r="E6" s="169" t="s">
        <v>449</v>
      </c>
      <c r="F6" s="169" t="s">
        <v>450</v>
      </c>
      <c r="G6" s="169" t="s">
        <v>451</v>
      </c>
      <c r="H6" s="169" t="s">
        <v>452</v>
      </c>
      <c r="I6" s="169" t="s">
        <v>447</v>
      </c>
    </row>
    <row r="7" spans="1:9" ht="9.75">
      <c r="A7" s="42" t="s">
        <v>198</v>
      </c>
      <c r="B7" s="43"/>
      <c r="C7" s="43"/>
      <c r="D7" s="43"/>
      <c r="E7" s="43"/>
      <c r="F7" s="43"/>
      <c r="G7" s="43"/>
      <c r="H7" s="44"/>
      <c r="I7" s="43"/>
    </row>
    <row r="8" spans="1:9" ht="60.75">
      <c r="A8" s="171" t="s">
        <v>232</v>
      </c>
      <c r="B8" s="171" t="s">
        <v>233</v>
      </c>
      <c r="C8" s="145" t="s">
        <v>234</v>
      </c>
      <c r="D8" s="145" t="s">
        <v>235</v>
      </c>
      <c r="E8" s="148">
        <v>7300</v>
      </c>
      <c r="F8" s="165" t="s">
        <v>453</v>
      </c>
      <c r="G8" s="46" t="s">
        <v>480</v>
      </c>
      <c r="H8" s="46" t="s">
        <v>454</v>
      </c>
      <c r="I8" s="216" t="s">
        <v>456</v>
      </c>
    </row>
    <row r="9" spans="1:9" ht="30">
      <c r="A9" s="171" t="s">
        <v>280</v>
      </c>
      <c r="B9" s="171" t="s">
        <v>284</v>
      </c>
      <c r="C9" s="145" t="s">
        <v>283</v>
      </c>
      <c r="D9" s="145" t="s">
        <v>210</v>
      </c>
      <c r="E9" s="149">
        <v>7840</v>
      </c>
      <c r="F9" s="165" t="s">
        <v>453</v>
      </c>
      <c r="G9" s="46" t="s">
        <v>480</v>
      </c>
      <c r="H9" s="46" t="s">
        <v>454</v>
      </c>
      <c r="I9" s="205"/>
    </row>
    <row r="10" spans="1:9" ht="10.5">
      <c r="A10" s="201" t="s">
        <v>280</v>
      </c>
      <c r="B10" s="209" t="s">
        <v>285</v>
      </c>
      <c r="C10" s="144" t="s">
        <v>300</v>
      </c>
      <c r="D10" s="144"/>
      <c r="E10" s="149">
        <v>3940</v>
      </c>
      <c r="F10" s="165" t="s">
        <v>453</v>
      </c>
      <c r="G10" s="46" t="s">
        <v>480</v>
      </c>
      <c r="H10" s="46" t="s">
        <v>454</v>
      </c>
      <c r="I10" s="205"/>
    </row>
    <row r="11" spans="1:9" ht="10.5">
      <c r="A11" s="201"/>
      <c r="B11" s="209"/>
      <c r="C11" s="144" t="s">
        <v>301</v>
      </c>
      <c r="D11" s="144"/>
      <c r="E11" s="149">
        <v>1344</v>
      </c>
      <c r="F11" s="165" t="s">
        <v>453</v>
      </c>
      <c r="G11" s="46" t="s">
        <v>480</v>
      </c>
      <c r="H11" s="46" t="s">
        <v>454</v>
      </c>
      <c r="I11" s="205"/>
    </row>
    <row r="12" spans="1:9" ht="10.5">
      <c r="A12" s="201"/>
      <c r="B12" s="209"/>
      <c r="C12" s="144" t="s">
        <v>302</v>
      </c>
      <c r="D12" s="144" t="s">
        <v>191</v>
      </c>
      <c r="E12" s="149">
        <v>560</v>
      </c>
      <c r="F12" s="165" t="s">
        <v>453</v>
      </c>
      <c r="G12" s="46" t="s">
        <v>480</v>
      </c>
      <c r="H12" s="46" t="s">
        <v>454</v>
      </c>
      <c r="I12" s="205"/>
    </row>
    <row r="13" spans="1:9" ht="10.5">
      <c r="A13" s="201"/>
      <c r="B13" s="209"/>
      <c r="C13" s="144" t="s">
        <v>303</v>
      </c>
      <c r="D13" s="144"/>
      <c r="E13" s="148">
        <v>2016</v>
      </c>
      <c r="F13" s="165" t="s">
        <v>453</v>
      </c>
      <c r="G13" s="46" t="s">
        <v>480</v>
      </c>
      <c r="H13" s="46" t="s">
        <v>454</v>
      </c>
      <c r="I13" s="205"/>
    </row>
    <row r="14" spans="1:9" ht="31.5">
      <c r="A14" s="172" t="s">
        <v>286</v>
      </c>
      <c r="B14" s="172" t="s">
        <v>287</v>
      </c>
      <c r="C14" s="144" t="s">
        <v>304</v>
      </c>
      <c r="D14" s="144"/>
      <c r="E14" s="148">
        <v>3920</v>
      </c>
      <c r="F14" s="165" t="s">
        <v>453</v>
      </c>
      <c r="G14" s="46" t="s">
        <v>480</v>
      </c>
      <c r="H14" s="46" t="s">
        <v>454</v>
      </c>
      <c r="I14" s="205"/>
    </row>
    <row r="15" spans="1:9" ht="53.25" customHeight="1">
      <c r="A15" s="172" t="s">
        <v>381</v>
      </c>
      <c r="B15" s="172" t="s">
        <v>382</v>
      </c>
      <c r="C15" s="144" t="s">
        <v>383</v>
      </c>
      <c r="D15" s="144" t="s">
        <v>384</v>
      </c>
      <c r="E15" s="148">
        <v>600</v>
      </c>
      <c r="F15" s="165" t="s">
        <v>453</v>
      </c>
      <c r="G15" s="46" t="s">
        <v>480</v>
      </c>
      <c r="H15" s="46" t="s">
        <v>454</v>
      </c>
      <c r="I15" s="205"/>
    </row>
    <row r="16" spans="1:9" ht="42.75" customHeight="1">
      <c r="A16" s="172" t="s">
        <v>386</v>
      </c>
      <c r="B16" s="172" t="s">
        <v>385</v>
      </c>
      <c r="C16" s="144" t="s">
        <v>387</v>
      </c>
      <c r="D16" s="144" t="s">
        <v>384</v>
      </c>
      <c r="E16" s="148">
        <v>400</v>
      </c>
      <c r="F16" s="165" t="s">
        <v>453</v>
      </c>
      <c r="G16" s="46" t="s">
        <v>480</v>
      </c>
      <c r="H16" s="46" t="s">
        <v>454</v>
      </c>
      <c r="I16" s="205"/>
    </row>
    <row r="17" spans="1:9" ht="21">
      <c r="A17" s="172" t="s">
        <v>288</v>
      </c>
      <c r="B17" s="172" t="s">
        <v>289</v>
      </c>
      <c r="C17" s="144" t="s">
        <v>305</v>
      </c>
      <c r="D17" s="144"/>
      <c r="E17" s="148">
        <v>7840</v>
      </c>
      <c r="F17" s="165" t="s">
        <v>453</v>
      </c>
      <c r="G17" s="46" t="s">
        <v>480</v>
      </c>
      <c r="H17" s="46" t="s">
        <v>454</v>
      </c>
      <c r="I17" s="205"/>
    </row>
    <row r="18" spans="1:9" ht="10.5">
      <c r="A18" s="209" t="s">
        <v>290</v>
      </c>
      <c r="B18" s="209" t="s">
        <v>292</v>
      </c>
      <c r="C18" s="144" t="s">
        <v>477</v>
      </c>
      <c r="D18" s="144"/>
      <c r="E18" s="148">
        <v>550</v>
      </c>
      <c r="F18" s="165" t="s">
        <v>453</v>
      </c>
      <c r="G18" s="46" t="s">
        <v>480</v>
      </c>
      <c r="H18" s="46" t="s">
        <v>454</v>
      </c>
      <c r="I18" s="205"/>
    </row>
    <row r="19" spans="1:9" ht="21">
      <c r="A19" s="209"/>
      <c r="B19" s="209"/>
      <c r="C19" s="144" t="s">
        <v>478</v>
      </c>
      <c r="D19" s="144"/>
      <c r="E19" s="148">
        <v>6200</v>
      </c>
      <c r="F19" s="165" t="s">
        <v>453</v>
      </c>
      <c r="G19" s="46" t="s">
        <v>480</v>
      </c>
      <c r="H19" s="46" t="s">
        <v>454</v>
      </c>
      <c r="I19" s="205"/>
    </row>
    <row r="20" spans="1:9" ht="21">
      <c r="A20" s="172" t="s">
        <v>291</v>
      </c>
      <c r="B20" s="171" t="s">
        <v>237</v>
      </c>
      <c r="C20" s="145" t="s">
        <v>306</v>
      </c>
      <c r="D20" s="144"/>
      <c r="E20" s="148">
        <v>7840</v>
      </c>
      <c r="F20" s="165" t="s">
        <v>453</v>
      </c>
      <c r="G20" s="46" t="s">
        <v>480</v>
      </c>
      <c r="H20" s="46" t="s">
        <v>454</v>
      </c>
      <c r="I20" s="206"/>
    </row>
    <row r="21" spans="1:9" ht="9.75">
      <c r="A21" s="210" t="s">
        <v>199</v>
      </c>
      <c r="B21" s="210"/>
      <c r="C21" s="210"/>
      <c r="D21" s="210"/>
      <c r="E21" s="210"/>
      <c r="F21" s="210"/>
      <c r="G21" s="210"/>
      <c r="H21" s="210"/>
      <c r="I21" s="210"/>
    </row>
    <row r="22" spans="1:9" ht="31.5">
      <c r="A22" s="144" t="s">
        <v>294</v>
      </c>
      <c r="B22" s="146" t="s">
        <v>293</v>
      </c>
      <c r="C22" s="48" t="s">
        <v>296</v>
      </c>
      <c r="D22" s="48" t="s">
        <v>297</v>
      </c>
      <c r="E22" s="148">
        <v>55000</v>
      </c>
      <c r="F22" s="165" t="s">
        <v>453</v>
      </c>
      <c r="G22" s="46" t="s">
        <v>480</v>
      </c>
      <c r="H22" s="46" t="s">
        <v>454</v>
      </c>
      <c r="I22" s="204" t="s">
        <v>456</v>
      </c>
    </row>
    <row r="23" spans="1:9" ht="30">
      <c r="A23" s="47" t="s">
        <v>295</v>
      </c>
      <c r="B23" s="146" t="s">
        <v>239</v>
      </c>
      <c r="C23" s="47" t="s">
        <v>240</v>
      </c>
      <c r="D23" s="47" t="s">
        <v>241</v>
      </c>
      <c r="E23" s="148">
        <v>15000</v>
      </c>
      <c r="F23" s="165" t="s">
        <v>453</v>
      </c>
      <c r="G23" s="46" t="s">
        <v>480</v>
      </c>
      <c r="H23" s="46" t="s">
        <v>454</v>
      </c>
      <c r="I23" s="205"/>
    </row>
    <row r="24" spans="1:9" ht="9.75">
      <c r="A24" s="201" t="s">
        <v>299</v>
      </c>
      <c r="B24" s="201" t="s">
        <v>242</v>
      </c>
      <c r="C24" s="47" t="s">
        <v>298</v>
      </c>
      <c r="D24" s="47" t="s">
        <v>243</v>
      </c>
      <c r="E24" s="148">
        <v>7259.06</v>
      </c>
      <c r="F24" s="165" t="s">
        <v>453</v>
      </c>
      <c r="G24" s="46" t="s">
        <v>480</v>
      </c>
      <c r="H24" s="46" t="s">
        <v>454</v>
      </c>
      <c r="I24" s="205"/>
    </row>
    <row r="25" spans="1:9" ht="9.75">
      <c r="A25" s="201"/>
      <c r="B25" s="201"/>
      <c r="C25" s="145" t="s">
        <v>440</v>
      </c>
      <c r="D25" s="48" t="s">
        <v>244</v>
      </c>
      <c r="E25" s="148">
        <v>6764.39</v>
      </c>
      <c r="F25" s="165" t="s">
        <v>453</v>
      </c>
      <c r="G25" s="46" t="s">
        <v>480</v>
      </c>
      <c r="H25" s="46" t="s">
        <v>454</v>
      </c>
      <c r="I25" s="205"/>
    </row>
    <row r="26" spans="1:9" ht="20.25">
      <c r="A26" s="201"/>
      <c r="B26" s="201"/>
      <c r="C26" s="145" t="s">
        <v>441</v>
      </c>
      <c r="D26" s="48" t="s">
        <v>238</v>
      </c>
      <c r="E26" s="148">
        <v>9496.49</v>
      </c>
      <c r="F26" s="165" t="s">
        <v>453</v>
      </c>
      <c r="G26" s="46" t="s">
        <v>480</v>
      </c>
      <c r="H26" s="46" t="s">
        <v>454</v>
      </c>
      <c r="I26" s="206"/>
    </row>
    <row r="27" spans="1:9" ht="9.75">
      <c r="A27" s="207" t="s">
        <v>245</v>
      </c>
      <c r="B27" s="207"/>
      <c r="C27" s="207"/>
      <c r="D27" s="207"/>
      <c r="E27" s="207"/>
      <c r="F27" s="207"/>
      <c r="G27" s="207"/>
      <c r="H27" s="207"/>
      <c r="I27" s="207"/>
    </row>
    <row r="28" spans="1:9" ht="30">
      <c r="A28" s="171" t="s">
        <v>323</v>
      </c>
      <c r="B28" s="171" t="s">
        <v>324</v>
      </c>
      <c r="C28" s="47" t="s">
        <v>246</v>
      </c>
      <c r="D28" s="47" t="s">
        <v>247</v>
      </c>
      <c r="E28" s="148">
        <v>7200</v>
      </c>
      <c r="F28" s="165" t="s">
        <v>453</v>
      </c>
      <c r="G28" s="46" t="s">
        <v>480</v>
      </c>
      <c r="H28" s="46" t="s">
        <v>454</v>
      </c>
      <c r="I28" s="204" t="s">
        <v>456</v>
      </c>
    </row>
    <row r="29" spans="1:9" ht="20.25">
      <c r="A29" s="201" t="s">
        <v>325</v>
      </c>
      <c r="B29" s="201" t="s">
        <v>327</v>
      </c>
      <c r="C29" s="47" t="s">
        <v>329</v>
      </c>
      <c r="D29" s="201" t="s">
        <v>326</v>
      </c>
      <c r="E29" s="148">
        <v>30000</v>
      </c>
      <c r="F29" s="165" t="s">
        <v>453</v>
      </c>
      <c r="G29" s="46" t="s">
        <v>480</v>
      </c>
      <c r="H29" s="46" t="s">
        <v>454</v>
      </c>
      <c r="I29" s="205"/>
    </row>
    <row r="30" spans="1:9" s="34" customFormat="1" ht="20.25">
      <c r="A30" s="201"/>
      <c r="B30" s="201"/>
      <c r="C30" s="47" t="s">
        <v>328</v>
      </c>
      <c r="D30" s="201"/>
      <c r="E30" s="148">
        <v>1807.48</v>
      </c>
      <c r="F30" s="165" t="s">
        <v>453</v>
      </c>
      <c r="G30" s="46" t="s">
        <v>480</v>
      </c>
      <c r="H30" s="46" t="s">
        <v>454</v>
      </c>
      <c r="I30" s="205"/>
    </row>
    <row r="31" spans="1:9" ht="40.5">
      <c r="A31" s="171" t="s">
        <v>330</v>
      </c>
      <c r="B31" s="171" t="s">
        <v>331</v>
      </c>
      <c r="C31" s="145" t="s">
        <v>332</v>
      </c>
      <c r="D31" s="145" t="s">
        <v>333</v>
      </c>
      <c r="E31" s="148">
        <v>65300</v>
      </c>
      <c r="F31" s="165" t="s">
        <v>453</v>
      </c>
      <c r="G31" s="46" t="s">
        <v>480</v>
      </c>
      <c r="H31" s="46" t="s">
        <v>454</v>
      </c>
      <c r="I31" s="206"/>
    </row>
    <row r="32" spans="1:9" ht="40.5">
      <c r="A32" s="171" t="s">
        <v>334</v>
      </c>
      <c r="B32" s="171" t="s">
        <v>335</v>
      </c>
      <c r="C32" s="145" t="s">
        <v>336</v>
      </c>
      <c r="D32" s="145" t="s">
        <v>337</v>
      </c>
      <c r="E32" s="149">
        <v>18000</v>
      </c>
      <c r="F32" s="165" t="s">
        <v>453</v>
      </c>
      <c r="G32" s="46" t="s">
        <v>480</v>
      </c>
      <c r="H32" s="46" t="s">
        <v>454</v>
      </c>
      <c r="I32" s="217"/>
    </row>
    <row r="33" spans="1:9" ht="40.5">
      <c r="A33" s="171" t="s">
        <v>338</v>
      </c>
      <c r="B33" s="171" t="s">
        <v>340</v>
      </c>
      <c r="C33" s="145" t="s">
        <v>339</v>
      </c>
      <c r="D33" s="145" t="s">
        <v>341</v>
      </c>
      <c r="E33" s="149">
        <v>4210</v>
      </c>
      <c r="F33" s="165" t="s">
        <v>453</v>
      </c>
      <c r="G33" s="46" t="s">
        <v>480</v>
      </c>
      <c r="H33" s="46" t="s">
        <v>454</v>
      </c>
      <c r="I33" s="218"/>
    </row>
    <row r="34" spans="1:9" ht="9.75">
      <c r="A34" s="201" t="s">
        <v>342</v>
      </c>
      <c r="B34" s="201" t="s">
        <v>343</v>
      </c>
      <c r="C34" s="48" t="s">
        <v>218</v>
      </c>
      <c r="D34" s="201" t="s">
        <v>344</v>
      </c>
      <c r="E34" s="150">
        <v>1442.9</v>
      </c>
      <c r="F34" s="165" t="s">
        <v>453</v>
      </c>
      <c r="G34" s="46" t="s">
        <v>480</v>
      </c>
      <c r="H34" s="46" t="s">
        <v>454</v>
      </c>
      <c r="I34" s="218"/>
    </row>
    <row r="35" spans="1:9" ht="9.75">
      <c r="A35" s="201"/>
      <c r="B35" s="201"/>
      <c r="C35" s="48" t="s">
        <v>219</v>
      </c>
      <c r="D35" s="201"/>
      <c r="E35" s="149">
        <v>1219.07</v>
      </c>
      <c r="F35" s="165" t="s">
        <v>453</v>
      </c>
      <c r="G35" s="46" t="s">
        <v>480</v>
      </c>
      <c r="H35" s="46" t="s">
        <v>454</v>
      </c>
      <c r="I35" s="218"/>
    </row>
    <row r="36" spans="1:9" ht="20.25">
      <c r="A36" s="171" t="s">
        <v>366</v>
      </c>
      <c r="B36" s="171" t="s">
        <v>365</v>
      </c>
      <c r="C36" s="145" t="s">
        <v>367</v>
      </c>
      <c r="D36" s="145" t="s">
        <v>368</v>
      </c>
      <c r="E36" s="149">
        <v>5600</v>
      </c>
      <c r="F36" s="165" t="s">
        <v>453</v>
      </c>
      <c r="G36" s="46" t="s">
        <v>480</v>
      </c>
      <c r="H36" s="46" t="s">
        <v>454</v>
      </c>
      <c r="I36" s="219"/>
    </row>
    <row r="37" spans="1:9" ht="9.75">
      <c r="A37" s="208" t="s">
        <v>299</v>
      </c>
      <c r="B37" s="208"/>
      <c r="C37" s="208"/>
      <c r="D37" s="208"/>
      <c r="E37" s="208"/>
      <c r="F37" s="208"/>
      <c r="G37" s="208"/>
      <c r="H37" s="208"/>
      <c r="I37" s="208"/>
    </row>
    <row r="38" spans="1:9" ht="9.75">
      <c r="A38" s="201" t="s">
        <v>369</v>
      </c>
      <c r="B38" s="146" t="s">
        <v>248</v>
      </c>
      <c r="C38" s="47" t="s">
        <v>249</v>
      </c>
      <c r="D38" s="145" t="s">
        <v>250</v>
      </c>
      <c r="E38" s="148">
        <v>15000</v>
      </c>
      <c r="F38" s="165" t="s">
        <v>453</v>
      </c>
      <c r="G38" s="46" t="s">
        <v>480</v>
      </c>
      <c r="H38" s="46" t="s">
        <v>454</v>
      </c>
      <c r="I38" s="217">
        <v>0</v>
      </c>
    </row>
    <row r="39" spans="1:9" ht="30">
      <c r="A39" s="201"/>
      <c r="B39" s="146" t="s">
        <v>251</v>
      </c>
      <c r="C39" s="145" t="s">
        <v>12</v>
      </c>
      <c r="D39" s="48" t="s">
        <v>13</v>
      </c>
      <c r="E39" s="148">
        <v>15000</v>
      </c>
      <c r="F39" s="165" t="s">
        <v>453</v>
      </c>
      <c r="G39" s="46" t="s">
        <v>480</v>
      </c>
      <c r="H39" s="46" t="s">
        <v>454</v>
      </c>
      <c r="I39" s="218"/>
    </row>
    <row r="40" spans="1:9" ht="40.5">
      <c r="A40" s="201"/>
      <c r="B40" s="146" t="s">
        <v>370</v>
      </c>
      <c r="C40" s="145" t="s">
        <v>371</v>
      </c>
      <c r="D40" s="48" t="s">
        <v>372</v>
      </c>
      <c r="E40" s="148">
        <v>3392.5</v>
      </c>
      <c r="F40" s="165" t="s">
        <v>453</v>
      </c>
      <c r="G40" s="46" t="s">
        <v>480</v>
      </c>
      <c r="H40" s="46" t="s">
        <v>454</v>
      </c>
      <c r="I40" s="219"/>
    </row>
    <row r="41" spans="1:9" ht="9.75">
      <c r="A41" s="208" t="s">
        <v>203</v>
      </c>
      <c r="B41" s="208"/>
      <c r="C41" s="208"/>
      <c r="D41" s="208"/>
      <c r="E41" s="208"/>
      <c r="F41" s="208"/>
      <c r="G41" s="208"/>
      <c r="H41" s="208"/>
      <c r="I41" s="208"/>
    </row>
    <row r="42" spans="1:9" ht="9.75">
      <c r="A42" s="201" t="s">
        <v>252</v>
      </c>
      <c r="B42" s="201" t="s">
        <v>439</v>
      </c>
      <c r="C42" s="201" t="s">
        <v>281</v>
      </c>
      <c r="D42" s="201" t="s">
        <v>73</v>
      </c>
      <c r="E42" s="203">
        <v>28735.58</v>
      </c>
      <c r="F42" s="165" t="s">
        <v>453</v>
      </c>
      <c r="G42" s="46" t="s">
        <v>480</v>
      </c>
      <c r="H42" s="202" t="s">
        <v>454</v>
      </c>
      <c r="I42" s="204" t="s">
        <v>456</v>
      </c>
    </row>
    <row r="43" spans="1:9" ht="9.75">
      <c r="A43" s="201"/>
      <c r="B43" s="201"/>
      <c r="C43" s="201"/>
      <c r="D43" s="201"/>
      <c r="E43" s="203"/>
      <c r="F43" s="165" t="s">
        <v>453</v>
      </c>
      <c r="G43" s="46" t="s">
        <v>480</v>
      </c>
      <c r="H43" s="202"/>
      <c r="I43" s="205"/>
    </row>
    <row r="44" spans="1:9" ht="20.25">
      <c r="A44" s="171" t="s">
        <v>374</v>
      </c>
      <c r="B44" s="171" t="s">
        <v>375</v>
      </c>
      <c r="C44" s="47" t="s">
        <v>200</v>
      </c>
      <c r="D44" s="47" t="s">
        <v>201</v>
      </c>
      <c r="E44" s="148">
        <v>2000</v>
      </c>
      <c r="F44" s="165" t="s">
        <v>453</v>
      </c>
      <c r="G44" s="46" t="s">
        <v>480</v>
      </c>
      <c r="H44" s="46" t="s">
        <v>454</v>
      </c>
      <c r="I44" s="205"/>
    </row>
    <row r="45" spans="1:9" ht="9.75">
      <c r="A45" s="201" t="s">
        <v>376</v>
      </c>
      <c r="B45" s="201" t="s">
        <v>377</v>
      </c>
      <c r="C45" s="47" t="s">
        <v>379</v>
      </c>
      <c r="D45" s="201" t="s">
        <v>378</v>
      </c>
      <c r="E45" s="148">
        <v>3024</v>
      </c>
      <c r="F45" s="165" t="s">
        <v>453</v>
      </c>
      <c r="G45" s="46" t="s">
        <v>480</v>
      </c>
      <c r="H45" s="46" t="s">
        <v>454</v>
      </c>
      <c r="I45" s="205"/>
    </row>
    <row r="46" spans="1:9" ht="9.75">
      <c r="A46" s="201"/>
      <c r="B46" s="201"/>
      <c r="C46" s="47" t="s">
        <v>380</v>
      </c>
      <c r="D46" s="201"/>
      <c r="E46" s="148">
        <v>1008</v>
      </c>
      <c r="F46" s="165" t="s">
        <v>453</v>
      </c>
      <c r="G46" s="46" t="s">
        <v>480</v>
      </c>
      <c r="H46" s="46" t="s">
        <v>454</v>
      </c>
      <c r="I46" s="206"/>
    </row>
    <row r="47" spans="1:9" ht="9.75">
      <c r="A47" s="208" t="s">
        <v>204</v>
      </c>
      <c r="B47" s="208"/>
      <c r="C47" s="208"/>
      <c r="D47" s="208"/>
      <c r="E47" s="208"/>
      <c r="F47" s="208"/>
      <c r="G47" s="208"/>
      <c r="H47" s="208"/>
      <c r="I47" s="208"/>
    </row>
    <row r="48" spans="1:9" ht="50.25">
      <c r="A48" s="171" t="s">
        <v>315</v>
      </c>
      <c r="B48" s="171" t="s">
        <v>314</v>
      </c>
      <c r="C48" s="48" t="s">
        <v>316</v>
      </c>
      <c r="D48" s="48" t="s">
        <v>253</v>
      </c>
      <c r="E48" s="148">
        <v>6326.24</v>
      </c>
      <c r="F48" s="165" t="s">
        <v>453</v>
      </c>
      <c r="G48" s="46" t="s">
        <v>480</v>
      </c>
      <c r="H48" s="46" t="s">
        <v>454</v>
      </c>
      <c r="I48" s="204" t="s">
        <v>456</v>
      </c>
    </row>
    <row r="49" spans="1:9" ht="20.25">
      <c r="A49" s="171" t="s">
        <v>308</v>
      </c>
      <c r="B49" s="171" t="s">
        <v>307</v>
      </c>
      <c r="C49" s="48" t="s">
        <v>309</v>
      </c>
      <c r="D49" s="48" t="s">
        <v>310</v>
      </c>
      <c r="E49" s="148">
        <v>40000</v>
      </c>
      <c r="F49" s="165" t="s">
        <v>453</v>
      </c>
      <c r="G49" s="46" t="s">
        <v>480</v>
      </c>
      <c r="H49" s="46" t="s">
        <v>454</v>
      </c>
      <c r="I49" s="205"/>
    </row>
    <row r="50" spans="1:9" ht="30">
      <c r="A50" s="171" t="s">
        <v>317</v>
      </c>
      <c r="B50" s="171" t="s">
        <v>320</v>
      </c>
      <c r="C50" s="48" t="s">
        <v>319</v>
      </c>
      <c r="D50" s="48" t="s">
        <v>318</v>
      </c>
      <c r="E50" s="148">
        <v>8725.92</v>
      </c>
      <c r="F50" s="165" t="s">
        <v>453</v>
      </c>
      <c r="G50" s="46" t="s">
        <v>480</v>
      </c>
      <c r="H50" s="46" t="s">
        <v>454</v>
      </c>
      <c r="I50" s="205"/>
    </row>
    <row r="51" spans="1:9" ht="40.5">
      <c r="A51" s="171" t="s">
        <v>311</v>
      </c>
      <c r="B51" s="171" t="s">
        <v>321</v>
      </c>
      <c r="C51" s="48" t="s">
        <v>312</v>
      </c>
      <c r="D51" s="48" t="s">
        <v>313</v>
      </c>
      <c r="E51" s="151">
        <v>13240</v>
      </c>
      <c r="F51" s="165" t="s">
        <v>453</v>
      </c>
      <c r="G51" s="46" t="s">
        <v>480</v>
      </c>
      <c r="H51" s="46" t="s">
        <v>454</v>
      </c>
      <c r="I51" s="205"/>
    </row>
    <row r="52" spans="1:9" ht="10.5">
      <c r="A52" s="201" t="s">
        <v>322</v>
      </c>
      <c r="B52" s="201" t="s">
        <v>221</v>
      </c>
      <c r="C52" s="144" t="s">
        <v>223</v>
      </c>
      <c r="D52" s="201" t="s">
        <v>222</v>
      </c>
      <c r="E52" s="152">
        <v>1047.67</v>
      </c>
      <c r="F52" s="165" t="s">
        <v>453</v>
      </c>
      <c r="G52" s="46" t="s">
        <v>480</v>
      </c>
      <c r="H52" s="46" t="s">
        <v>454</v>
      </c>
      <c r="I52" s="205"/>
    </row>
    <row r="53" spans="1:9" ht="10.5">
      <c r="A53" s="201"/>
      <c r="B53" s="201"/>
      <c r="C53" s="144" t="s">
        <v>224</v>
      </c>
      <c r="D53" s="201"/>
      <c r="E53" s="152">
        <v>30906.33</v>
      </c>
      <c r="F53" s="165" t="s">
        <v>453</v>
      </c>
      <c r="G53" s="46" t="s">
        <v>480</v>
      </c>
      <c r="H53" s="46" t="s">
        <v>454</v>
      </c>
      <c r="I53" s="206"/>
    </row>
    <row r="54" spans="1:9" ht="9.75">
      <c r="A54" s="208" t="s">
        <v>205</v>
      </c>
      <c r="B54" s="208"/>
      <c r="C54" s="208"/>
      <c r="D54" s="208"/>
      <c r="E54" s="208"/>
      <c r="F54" s="208"/>
      <c r="G54" s="208"/>
      <c r="H54" s="208"/>
      <c r="I54" s="208"/>
    </row>
    <row r="55" spans="1:9" ht="40.5">
      <c r="A55" s="171" t="s">
        <v>354</v>
      </c>
      <c r="B55" s="171" t="s">
        <v>355</v>
      </c>
      <c r="C55" s="50" t="s">
        <v>357</v>
      </c>
      <c r="D55" s="49" t="s">
        <v>359</v>
      </c>
      <c r="E55" s="148">
        <v>9000</v>
      </c>
      <c r="F55" s="165" t="s">
        <v>453</v>
      </c>
      <c r="G55" s="46" t="s">
        <v>480</v>
      </c>
      <c r="H55" s="46" t="s">
        <v>454</v>
      </c>
      <c r="I55" s="204" t="s">
        <v>456</v>
      </c>
    </row>
    <row r="56" spans="1:9" ht="40.5">
      <c r="A56" s="171" t="s">
        <v>354</v>
      </c>
      <c r="B56" s="171" t="s">
        <v>356</v>
      </c>
      <c r="C56" s="47" t="s">
        <v>358</v>
      </c>
      <c r="D56" s="50" t="s">
        <v>360</v>
      </c>
      <c r="E56" s="148">
        <v>12000</v>
      </c>
      <c r="F56" s="165" t="s">
        <v>453</v>
      </c>
      <c r="G56" s="46" t="s">
        <v>480</v>
      </c>
      <c r="H56" s="46" t="s">
        <v>454</v>
      </c>
      <c r="I56" s="205"/>
    </row>
    <row r="57" spans="1:9" ht="42.75">
      <c r="A57" s="171" t="s">
        <v>361</v>
      </c>
      <c r="B57" s="171" t="s">
        <v>363</v>
      </c>
      <c r="C57" s="147" t="s">
        <v>364</v>
      </c>
      <c r="D57" s="49" t="s">
        <v>362</v>
      </c>
      <c r="E57" s="148">
        <v>2800</v>
      </c>
      <c r="F57" s="165" t="s">
        <v>453</v>
      </c>
      <c r="G57" s="46" t="s">
        <v>480</v>
      </c>
      <c r="H57" s="46" t="s">
        <v>454</v>
      </c>
      <c r="I57" s="205"/>
    </row>
    <row r="58" spans="1:9" ht="20.25">
      <c r="A58" s="171" t="s">
        <v>350</v>
      </c>
      <c r="B58" s="171" t="s">
        <v>351</v>
      </c>
      <c r="C58" s="47" t="s">
        <v>352</v>
      </c>
      <c r="D58" s="48" t="s">
        <v>353</v>
      </c>
      <c r="E58" s="148">
        <v>2240</v>
      </c>
      <c r="F58" s="165" t="s">
        <v>453</v>
      </c>
      <c r="G58" s="46" t="s">
        <v>480</v>
      </c>
      <c r="H58" s="46" t="s">
        <v>454</v>
      </c>
      <c r="I58" s="206"/>
    </row>
    <row r="59" spans="1:9" ht="9.75">
      <c r="A59" s="208" t="s">
        <v>349</v>
      </c>
      <c r="B59" s="208"/>
      <c r="C59" s="208"/>
      <c r="D59" s="208"/>
      <c r="E59" s="208"/>
      <c r="F59" s="208"/>
      <c r="G59" s="208"/>
      <c r="H59" s="208"/>
      <c r="I59" s="208"/>
    </row>
    <row r="60" spans="1:9" ht="9.75">
      <c r="A60" s="201"/>
      <c r="B60" s="146" t="s">
        <v>345</v>
      </c>
      <c r="C60" s="145" t="s">
        <v>347</v>
      </c>
      <c r="D60" s="48" t="s">
        <v>348</v>
      </c>
      <c r="E60" s="148">
        <v>4000</v>
      </c>
      <c r="F60" s="165" t="s">
        <v>453</v>
      </c>
      <c r="G60" s="46" t="s">
        <v>480</v>
      </c>
      <c r="H60" s="46" t="s">
        <v>455</v>
      </c>
      <c r="I60" s="204" t="s">
        <v>456</v>
      </c>
    </row>
    <row r="61" spans="1:9" ht="9.75">
      <c r="A61" s="201"/>
      <c r="B61" s="146" t="s">
        <v>255</v>
      </c>
      <c r="C61" s="201" t="s">
        <v>59</v>
      </c>
      <c r="D61" s="201" t="s">
        <v>60</v>
      </c>
      <c r="E61" s="148">
        <v>2700</v>
      </c>
      <c r="F61" s="165" t="s">
        <v>453</v>
      </c>
      <c r="G61" s="46" t="s">
        <v>480</v>
      </c>
      <c r="H61" s="46" t="s">
        <v>455</v>
      </c>
      <c r="I61" s="205"/>
    </row>
    <row r="62" spans="1:9" ht="9.75">
      <c r="A62" s="201"/>
      <c r="B62" s="146" t="s">
        <v>256</v>
      </c>
      <c r="C62" s="201"/>
      <c r="D62" s="201"/>
      <c r="E62" s="148">
        <v>9000</v>
      </c>
      <c r="F62" s="165" t="s">
        <v>453</v>
      </c>
      <c r="G62" s="46" t="s">
        <v>480</v>
      </c>
      <c r="H62" s="46" t="s">
        <v>455</v>
      </c>
      <c r="I62" s="205"/>
    </row>
    <row r="63" spans="1:9" ht="9.75">
      <c r="A63" s="201"/>
      <c r="B63" s="146" t="s">
        <v>257</v>
      </c>
      <c r="C63" s="201"/>
      <c r="D63" s="201"/>
      <c r="E63" s="148">
        <v>12000</v>
      </c>
      <c r="F63" s="165" t="s">
        <v>453</v>
      </c>
      <c r="G63" s="46" t="s">
        <v>480</v>
      </c>
      <c r="H63" s="46" t="s">
        <v>455</v>
      </c>
      <c r="I63" s="205"/>
    </row>
    <row r="64" spans="1:9" ht="9.75">
      <c r="A64" s="201"/>
      <c r="B64" s="146" t="s">
        <v>258</v>
      </c>
      <c r="C64" s="201"/>
      <c r="D64" s="201"/>
      <c r="E64" s="148">
        <v>1000</v>
      </c>
      <c r="F64" s="165" t="s">
        <v>453</v>
      </c>
      <c r="G64" s="46" t="s">
        <v>480</v>
      </c>
      <c r="H64" s="46" t="s">
        <v>455</v>
      </c>
      <c r="I64" s="205"/>
    </row>
    <row r="65" spans="1:9" ht="9.75">
      <c r="A65" s="201"/>
      <c r="B65" s="146" t="s">
        <v>259</v>
      </c>
      <c r="C65" s="201"/>
      <c r="D65" s="201"/>
      <c r="E65" s="148">
        <v>250</v>
      </c>
      <c r="F65" s="165" t="s">
        <v>453</v>
      </c>
      <c r="G65" s="46" t="s">
        <v>480</v>
      </c>
      <c r="H65" s="46" t="s">
        <v>454</v>
      </c>
      <c r="I65" s="205"/>
    </row>
    <row r="66" spans="1:9" ht="9.75">
      <c r="A66" s="201"/>
      <c r="B66" s="146" t="s">
        <v>260</v>
      </c>
      <c r="C66" s="201" t="s">
        <v>61</v>
      </c>
      <c r="D66" s="201" t="s">
        <v>74</v>
      </c>
      <c r="E66" s="148">
        <v>400</v>
      </c>
      <c r="F66" s="165" t="s">
        <v>453</v>
      </c>
      <c r="G66" s="46" t="s">
        <v>480</v>
      </c>
      <c r="H66" s="46" t="s">
        <v>454</v>
      </c>
      <c r="I66" s="205"/>
    </row>
    <row r="67" spans="1:9" ht="9.75">
      <c r="A67" s="201"/>
      <c r="B67" s="146" t="s">
        <v>261</v>
      </c>
      <c r="C67" s="201"/>
      <c r="D67" s="201"/>
      <c r="E67" s="148">
        <v>7500</v>
      </c>
      <c r="F67" s="165" t="s">
        <v>453</v>
      </c>
      <c r="G67" s="46" t="s">
        <v>480</v>
      </c>
      <c r="H67" s="46" t="s">
        <v>454</v>
      </c>
      <c r="I67" s="206"/>
    </row>
    <row r="68" spans="1:9" ht="9.75">
      <c r="A68" s="208" t="s">
        <v>206</v>
      </c>
      <c r="B68" s="208"/>
      <c r="C68" s="208"/>
      <c r="D68" s="208"/>
      <c r="E68" s="208"/>
      <c r="F68" s="208"/>
      <c r="G68" s="208"/>
      <c r="H68" s="208"/>
      <c r="I68" s="208"/>
    </row>
    <row r="69" spans="1:9" ht="30">
      <c r="A69" s="201" t="s">
        <v>262</v>
      </c>
      <c r="B69" s="146" t="s">
        <v>263</v>
      </c>
      <c r="C69" s="145" t="s">
        <v>62</v>
      </c>
      <c r="D69" s="48" t="s">
        <v>63</v>
      </c>
      <c r="E69" s="148">
        <v>70000</v>
      </c>
      <c r="F69" s="165" t="s">
        <v>453</v>
      </c>
      <c r="G69" s="46" t="s">
        <v>480</v>
      </c>
      <c r="H69" s="46" t="s">
        <v>454</v>
      </c>
      <c r="I69" s="204" t="s">
        <v>457</v>
      </c>
    </row>
    <row r="70" spans="1:9" ht="9.75">
      <c r="A70" s="201"/>
      <c r="B70" s="146" t="s">
        <v>265</v>
      </c>
      <c r="C70" s="145" t="s">
        <v>266</v>
      </c>
      <c r="D70" s="48" t="s">
        <v>60</v>
      </c>
      <c r="E70" s="148">
        <v>418488</v>
      </c>
      <c r="F70" s="165" t="s">
        <v>453</v>
      </c>
      <c r="G70" s="46" t="s">
        <v>480</v>
      </c>
      <c r="H70" s="46" t="s">
        <v>454</v>
      </c>
      <c r="I70" s="205"/>
    </row>
    <row r="71" spans="1:9" ht="9.75">
      <c r="A71" s="201" t="s">
        <v>264</v>
      </c>
      <c r="B71" s="146" t="s">
        <v>267</v>
      </c>
      <c r="C71" s="145" t="s">
        <v>268</v>
      </c>
      <c r="D71" s="48" t="s">
        <v>60</v>
      </c>
      <c r="E71" s="148">
        <f>13477.76-6000+810</f>
        <v>8287.76</v>
      </c>
      <c r="F71" s="165" t="s">
        <v>453</v>
      </c>
      <c r="G71" s="46" t="s">
        <v>480</v>
      </c>
      <c r="H71" s="46" t="s">
        <v>455</v>
      </c>
      <c r="I71" s="205"/>
    </row>
    <row r="72" spans="1:9" ht="9.75">
      <c r="A72" s="201"/>
      <c r="B72" s="146" t="s">
        <v>265</v>
      </c>
      <c r="C72" s="145" t="s">
        <v>266</v>
      </c>
      <c r="D72" s="48" t="s">
        <v>60</v>
      </c>
      <c r="E72" s="148">
        <v>47232</v>
      </c>
      <c r="F72" s="165" t="s">
        <v>453</v>
      </c>
      <c r="G72" s="46" t="s">
        <v>480</v>
      </c>
      <c r="H72" s="46" t="s">
        <v>454</v>
      </c>
      <c r="I72" s="205"/>
    </row>
    <row r="73" spans="1:9" ht="9.75">
      <c r="A73" s="201"/>
      <c r="B73" s="146" t="s">
        <v>265</v>
      </c>
      <c r="C73" s="145" t="s">
        <v>266</v>
      </c>
      <c r="D73" s="48" t="s">
        <v>60</v>
      </c>
      <c r="E73" s="148">
        <v>21870</v>
      </c>
      <c r="F73" s="165" t="s">
        <v>453</v>
      </c>
      <c r="G73" s="46" t="s">
        <v>480</v>
      </c>
      <c r="H73" s="46" t="s">
        <v>454</v>
      </c>
      <c r="I73" s="205"/>
    </row>
    <row r="74" spans="1:9" ht="9.75">
      <c r="A74" s="201"/>
      <c r="B74" s="146" t="s">
        <v>265</v>
      </c>
      <c r="C74" s="145" t="s">
        <v>266</v>
      </c>
      <c r="D74" s="48" t="s">
        <v>60</v>
      </c>
      <c r="E74" s="148">
        <v>37000</v>
      </c>
      <c r="F74" s="165" t="s">
        <v>453</v>
      </c>
      <c r="G74" s="46" t="s">
        <v>480</v>
      </c>
      <c r="H74" s="46" t="s">
        <v>454</v>
      </c>
      <c r="I74" s="205"/>
    </row>
    <row r="75" spans="1:9" ht="9.75">
      <c r="A75" s="201"/>
      <c r="B75" s="146" t="s">
        <v>265</v>
      </c>
      <c r="C75" s="145" t="s">
        <v>266</v>
      </c>
      <c r="D75" s="48" t="s">
        <v>60</v>
      </c>
      <c r="E75" s="148">
        <v>41132.37</v>
      </c>
      <c r="F75" s="165" t="s">
        <v>453</v>
      </c>
      <c r="G75" s="46" t="s">
        <v>480</v>
      </c>
      <c r="H75" s="46" t="s">
        <v>454</v>
      </c>
      <c r="I75" s="205"/>
    </row>
    <row r="76" spans="1:9" ht="9.75">
      <c r="A76" s="201"/>
      <c r="B76" s="146" t="s">
        <v>265</v>
      </c>
      <c r="C76" s="145" t="s">
        <v>266</v>
      </c>
      <c r="D76" s="48" t="s">
        <v>60</v>
      </c>
      <c r="E76" s="148">
        <v>66030.34</v>
      </c>
      <c r="F76" s="165" t="s">
        <v>453</v>
      </c>
      <c r="G76" s="46" t="s">
        <v>480</v>
      </c>
      <c r="H76" s="46" t="s">
        <v>454</v>
      </c>
      <c r="I76" s="205"/>
    </row>
    <row r="77" spans="1:9" ht="9.75">
      <c r="A77" s="201"/>
      <c r="B77" s="146" t="s">
        <v>265</v>
      </c>
      <c r="C77" s="145" t="s">
        <v>266</v>
      </c>
      <c r="D77" s="48" t="s">
        <v>60</v>
      </c>
      <c r="E77" s="148">
        <f>14175</f>
        <v>14175</v>
      </c>
      <c r="F77" s="165" t="s">
        <v>453</v>
      </c>
      <c r="G77" s="46" t="s">
        <v>480</v>
      </c>
      <c r="H77" s="46" t="s">
        <v>454</v>
      </c>
      <c r="I77" s="205"/>
    </row>
    <row r="78" spans="1:9" ht="20.25">
      <c r="A78" s="201"/>
      <c r="B78" s="146" t="s">
        <v>373</v>
      </c>
      <c r="C78" s="145" t="s">
        <v>266</v>
      </c>
      <c r="D78" s="48" t="s">
        <v>60</v>
      </c>
      <c r="E78" s="148">
        <v>148296</v>
      </c>
      <c r="F78" s="165" t="s">
        <v>453</v>
      </c>
      <c r="G78" s="46" t="s">
        <v>480</v>
      </c>
      <c r="H78" s="46" t="s">
        <v>454</v>
      </c>
      <c r="I78" s="205"/>
    </row>
    <row r="79" spans="1:9" ht="9.75">
      <c r="A79" s="201"/>
      <c r="B79" s="146" t="s">
        <v>269</v>
      </c>
      <c r="C79" s="145" t="s">
        <v>270</v>
      </c>
      <c r="D79" s="48" t="s">
        <v>60</v>
      </c>
      <c r="E79" s="148">
        <v>12000</v>
      </c>
      <c r="F79" s="165" t="s">
        <v>453</v>
      </c>
      <c r="G79" s="46" t="s">
        <v>480</v>
      </c>
      <c r="H79" s="46" t="s">
        <v>454</v>
      </c>
      <c r="I79" s="206"/>
    </row>
    <row r="80" spans="1:9" ht="20.25">
      <c r="A80" s="201"/>
      <c r="B80" s="211" t="s">
        <v>271</v>
      </c>
      <c r="C80" s="145" t="s">
        <v>272</v>
      </c>
      <c r="D80" s="201" t="s">
        <v>65</v>
      </c>
      <c r="E80" s="148">
        <v>8000</v>
      </c>
      <c r="F80" s="165" t="s">
        <v>453</v>
      </c>
      <c r="G80" s="46" t="s">
        <v>480</v>
      </c>
      <c r="H80" s="46" t="s">
        <v>455</v>
      </c>
      <c r="I80" s="204" t="s">
        <v>457</v>
      </c>
    </row>
    <row r="81" spans="1:9" ht="20.25">
      <c r="A81" s="201"/>
      <c r="B81" s="211"/>
      <c r="C81" s="145" t="s">
        <v>273</v>
      </c>
      <c r="D81" s="201"/>
      <c r="E81" s="148">
        <v>14000</v>
      </c>
      <c r="F81" s="165" t="s">
        <v>453</v>
      </c>
      <c r="G81" s="46" t="s">
        <v>480</v>
      </c>
      <c r="H81" s="46" t="s">
        <v>455</v>
      </c>
      <c r="I81" s="205"/>
    </row>
    <row r="82" spans="1:9" ht="9.75">
      <c r="A82" s="201"/>
      <c r="B82" s="211"/>
      <c r="C82" s="145" t="s">
        <v>274</v>
      </c>
      <c r="D82" s="201"/>
      <c r="E82" s="153">
        <v>1000</v>
      </c>
      <c r="F82" s="165" t="s">
        <v>453</v>
      </c>
      <c r="G82" s="46" t="s">
        <v>480</v>
      </c>
      <c r="H82" s="46" t="s">
        <v>455</v>
      </c>
      <c r="I82" s="205"/>
    </row>
    <row r="83" spans="1:9" ht="9.75">
      <c r="A83" s="201"/>
      <c r="B83" s="211"/>
      <c r="C83" s="145" t="s">
        <v>275</v>
      </c>
      <c r="D83" s="201"/>
      <c r="E83" s="148">
        <v>16500</v>
      </c>
      <c r="F83" s="165" t="s">
        <v>453</v>
      </c>
      <c r="G83" s="46" t="s">
        <v>480</v>
      </c>
      <c r="H83" s="46" t="s">
        <v>455</v>
      </c>
      <c r="I83" s="205"/>
    </row>
    <row r="84" spans="1:9" ht="20.25">
      <c r="A84" s="201"/>
      <c r="B84" s="145" t="s">
        <v>276</v>
      </c>
      <c r="C84" s="145" t="s">
        <v>64</v>
      </c>
      <c r="D84" s="48" t="s">
        <v>397</v>
      </c>
      <c r="E84" s="148">
        <v>2000</v>
      </c>
      <c r="F84" s="165" t="s">
        <v>453</v>
      </c>
      <c r="G84" s="46" t="s">
        <v>480</v>
      </c>
      <c r="H84" s="46" t="s">
        <v>454</v>
      </c>
      <c r="I84" s="205"/>
    </row>
    <row r="85" spans="1:9" ht="20.25">
      <c r="A85" s="201"/>
      <c r="B85" s="145" t="s">
        <v>420</v>
      </c>
      <c r="C85" s="145" t="s">
        <v>421</v>
      </c>
      <c r="D85" s="48" t="s">
        <v>422</v>
      </c>
      <c r="E85" s="148">
        <v>6000</v>
      </c>
      <c r="F85" s="165" t="s">
        <v>453</v>
      </c>
      <c r="G85" s="46" t="s">
        <v>480</v>
      </c>
      <c r="H85" s="46" t="s">
        <v>454</v>
      </c>
      <c r="I85" s="205"/>
    </row>
    <row r="86" spans="1:9" ht="20.25">
      <c r="A86" s="201"/>
      <c r="B86" s="47" t="s">
        <v>277</v>
      </c>
      <c r="C86" s="145" t="s">
        <v>278</v>
      </c>
      <c r="D86" s="48" t="s">
        <v>279</v>
      </c>
      <c r="E86" s="148">
        <v>5000</v>
      </c>
      <c r="F86" s="165" t="s">
        <v>453</v>
      </c>
      <c r="G86" s="46" t="s">
        <v>480</v>
      </c>
      <c r="H86" s="46" t="s">
        <v>454</v>
      </c>
      <c r="I86" s="205"/>
    </row>
    <row r="87" spans="1:9" ht="20.25">
      <c r="A87" s="201"/>
      <c r="B87" s="201" t="s">
        <v>213</v>
      </c>
      <c r="C87" s="48" t="s">
        <v>214</v>
      </c>
      <c r="D87" s="201" t="s">
        <v>397</v>
      </c>
      <c r="E87" s="149">
        <v>2500</v>
      </c>
      <c r="F87" s="165" t="s">
        <v>453</v>
      </c>
      <c r="G87" s="46" t="s">
        <v>480</v>
      </c>
      <c r="H87" s="46" t="s">
        <v>454</v>
      </c>
      <c r="I87" s="205"/>
    </row>
    <row r="88" spans="1:9" ht="20.25">
      <c r="A88" s="201"/>
      <c r="B88" s="201"/>
      <c r="C88" s="48" t="s">
        <v>216</v>
      </c>
      <c r="D88" s="201"/>
      <c r="E88" s="149">
        <v>2500</v>
      </c>
      <c r="F88" s="165" t="s">
        <v>453</v>
      </c>
      <c r="G88" s="46" t="s">
        <v>480</v>
      </c>
      <c r="H88" s="46" t="s">
        <v>454</v>
      </c>
      <c r="I88" s="205"/>
    </row>
    <row r="89" spans="1:9" ht="20.25">
      <c r="A89" s="201"/>
      <c r="B89" s="201"/>
      <c r="C89" s="48" t="s">
        <v>215</v>
      </c>
      <c r="D89" s="201"/>
      <c r="E89" s="149">
        <v>2500</v>
      </c>
      <c r="F89" s="165" t="s">
        <v>453</v>
      </c>
      <c r="G89" s="46" t="s">
        <v>480</v>
      </c>
      <c r="H89" s="46" t="s">
        <v>454</v>
      </c>
      <c r="I89" s="205"/>
    </row>
    <row r="90" spans="1:9" ht="20.25">
      <c r="A90" s="201"/>
      <c r="B90" s="201"/>
      <c r="C90" s="48" t="s">
        <v>217</v>
      </c>
      <c r="D90" s="201"/>
      <c r="E90" s="149">
        <v>2500</v>
      </c>
      <c r="F90" s="165" t="s">
        <v>453</v>
      </c>
      <c r="G90" s="46" t="s">
        <v>480</v>
      </c>
      <c r="H90" s="46" t="s">
        <v>454</v>
      </c>
      <c r="I90" s="206"/>
    </row>
    <row r="91" spans="1:9" s="29" customFormat="1" ht="15.75">
      <c r="A91" s="220" t="s">
        <v>458</v>
      </c>
      <c r="B91" s="220"/>
      <c r="C91" s="220"/>
      <c r="D91" s="220"/>
      <c r="E91" s="41" t="s">
        <v>470</v>
      </c>
      <c r="F91" s="221"/>
      <c r="G91" s="222"/>
      <c r="H91" s="222"/>
      <c r="I91" s="223"/>
    </row>
    <row r="92" spans="1:9" ht="12.75">
      <c r="A92" s="212" t="s">
        <v>459</v>
      </c>
      <c r="B92" s="212"/>
      <c r="C92" s="212"/>
      <c r="D92" s="212"/>
      <c r="E92" s="224">
        <v>44110</v>
      </c>
      <c r="F92" s="214"/>
      <c r="G92" s="214"/>
      <c r="H92" s="214"/>
      <c r="I92" s="215"/>
    </row>
    <row r="93" spans="1:9" ht="12.75">
      <c r="A93" s="212" t="s">
        <v>460</v>
      </c>
      <c r="B93" s="212"/>
      <c r="C93" s="212"/>
      <c r="D93" s="212"/>
      <c r="E93" s="213" t="s">
        <v>461</v>
      </c>
      <c r="F93" s="214"/>
      <c r="G93" s="214"/>
      <c r="H93" s="214"/>
      <c r="I93" s="215"/>
    </row>
    <row r="94" spans="1:9" ht="13.5">
      <c r="A94" s="212" t="s">
        <v>462</v>
      </c>
      <c r="B94" s="212"/>
      <c r="C94" s="212"/>
      <c r="D94" s="225"/>
      <c r="E94" s="213" t="s">
        <v>466</v>
      </c>
      <c r="F94" s="214"/>
      <c r="G94" s="214"/>
      <c r="H94" s="214"/>
      <c r="I94" s="215"/>
    </row>
    <row r="95" spans="1:9" ht="13.5">
      <c r="A95" s="212" t="s">
        <v>463</v>
      </c>
      <c r="B95" s="212"/>
      <c r="C95" s="212"/>
      <c r="D95" s="225"/>
      <c r="E95" s="213" t="s">
        <v>469</v>
      </c>
      <c r="F95" s="214"/>
      <c r="G95" s="214"/>
      <c r="H95" s="214"/>
      <c r="I95" s="215"/>
    </row>
    <row r="96" spans="1:9" ht="13.5">
      <c r="A96" s="212" t="s">
        <v>464</v>
      </c>
      <c r="B96" s="212"/>
      <c r="C96" s="212"/>
      <c r="D96" s="225"/>
      <c r="E96" s="226" t="s">
        <v>467</v>
      </c>
      <c r="F96" s="227"/>
      <c r="G96" s="227"/>
      <c r="H96" s="227"/>
      <c r="I96" s="228"/>
    </row>
    <row r="97" spans="1:9" ht="13.5">
      <c r="A97" s="212" t="s">
        <v>465</v>
      </c>
      <c r="B97" s="212"/>
      <c r="C97" s="212"/>
      <c r="D97" s="225"/>
      <c r="E97" s="213" t="s">
        <v>468</v>
      </c>
      <c r="F97" s="214"/>
      <c r="G97" s="214"/>
      <c r="H97" s="214"/>
      <c r="I97" s="215"/>
    </row>
    <row r="98" spans="1:7" ht="9.75">
      <c r="A98" s="166"/>
      <c r="E98" s="45"/>
      <c r="F98" s="45"/>
      <c r="G98" s="45"/>
    </row>
    <row r="99" spans="1:9" ht="11.25">
      <c r="A99" s="167"/>
      <c r="E99" s="34"/>
      <c r="F99" s="45"/>
      <c r="G99" s="45"/>
      <c r="I99" s="33"/>
    </row>
    <row r="100" spans="1:9" ht="11.25">
      <c r="A100" s="168"/>
      <c r="E100" s="37"/>
      <c r="F100" s="51"/>
      <c r="G100" s="51"/>
      <c r="I100" s="31"/>
    </row>
    <row r="101" spans="1:9" ht="9.75">
      <c r="A101" s="29"/>
      <c r="H101" s="38"/>
      <c r="I101" s="35"/>
    </row>
    <row r="102" spans="5:7" ht="9.75">
      <c r="E102" s="38"/>
      <c r="F102" s="38"/>
      <c r="G102" s="38"/>
    </row>
    <row r="103" spans="6:7" ht="9.75">
      <c r="F103" s="38"/>
      <c r="G103" s="38"/>
    </row>
    <row r="104" ht="9.75">
      <c r="E104" s="36"/>
    </row>
    <row r="105" spans="5:8" ht="9.75">
      <c r="E105" s="28"/>
      <c r="H105" s="36"/>
    </row>
    <row r="106" spans="5:8" ht="9.75">
      <c r="E106" s="38"/>
      <c r="H106" s="38"/>
    </row>
    <row r="107" spans="5:8" ht="9.75">
      <c r="E107" s="36"/>
      <c r="F107" s="36"/>
      <c r="G107" s="36"/>
      <c r="H107" s="36"/>
    </row>
    <row r="108" ht="9.75">
      <c r="E108" s="38"/>
    </row>
    <row r="109" spans="5:9" ht="9.75">
      <c r="E109" s="36"/>
      <c r="F109" s="39"/>
      <c r="G109" s="39"/>
      <c r="H109" s="39"/>
      <c r="I109" s="39"/>
    </row>
    <row r="110" spans="5:9" ht="9.75">
      <c r="E110" s="36"/>
      <c r="F110" s="36"/>
      <c r="G110" s="36"/>
      <c r="H110" s="36"/>
      <c r="I110" s="36"/>
    </row>
    <row r="112" ht="9.75">
      <c r="E112" s="36"/>
    </row>
    <row r="113" ht="9.75">
      <c r="E113" s="36"/>
    </row>
    <row r="114" ht="9.75">
      <c r="E114" s="36"/>
    </row>
  </sheetData>
  <sheetProtection/>
  <mergeCells count="77">
    <mergeCell ref="A1:I1"/>
    <mergeCell ref="A3:D3"/>
    <mergeCell ref="E3:I3"/>
    <mergeCell ref="A4:D4"/>
    <mergeCell ref="E4:I4"/>
    <mergeCell ref="A5:D5"/>
    <mergeCell ref="E5:I5"/>
    <mergeCell ref="A2:I2"/>
    <mergeCell ref="A97:D97"/>
    <mergeCell ref="E97:I97"/>
    <mergeCell ref="A94:D94"/>
    <mergeCell ref="E94:I94"/>
    <mergeCell ref="A95:D95"/>
    <mergeCell ref="E95:I95"/>
    <mergeCell ref="A96:D96"/>
    <mergeCell ref="E96:I96"/>
    <mergeCell ref="A91:D91"/>
    <mergeCell ref="F91:I91"/>
    <mergeCell ref="A92:D92"/>
    <mergeCell ref="E92:I92"/>
    <mergeCell ref="I60:I67"/>
    <mergeCell ref="D66:D67"/>
    <mergeCell ref="A60:A67"/>
    <mergeCell ref="I8:I20"/>
    <mergeCell ref="I22:I26"/>
    <mergeCell ref="I28:I31"/>
    <mergeCell ref="I32:I36"/>
    <mergeCell ref="I38:I40"/>
    <mergeCell ref="A52:A53"/>
    <mergeCell ref="D34:D35"/>
    <mergeCell ref="A42:A43"/>
    <mergeCell ref="B42:B43"/>
    <mergeCell ref="B45:B46"/>
    <mergeCell ref="A93:D93"/>
    <mergeCell ref="E93:I93"/>
    <mergeCell ref="A71:A90"/>
    <mergeCell ref="A68:I68"/>
    <mergeCell ref="D87:D90"/>
    <mergeCell ref="I80:I90"/>
    <mergeCell ref="B29:B30"/>
    <mergeCell ref="C42:C43"/>
    <mergeCell ref="D80:D83"/>
    <mergeCell ref="D45:D46"/>
    <mergeCell ref="A47:I47"/>
    <mergeCell ref="B80:B83"/>
    <mergeCell ref="D61:D65"/>
    <mergeCell ref="I42:I46"/>
    <mergeCell ref="A34:A35"/>
    <mergeCell ref="B34:B35"/>
    <mergeCell ref="A69:A70"/>
    <mergeCell ref="A54:I54"/>
    <mergeCell ref="A59:I59"/>
    <mergeCell ref="D42:D43"/>
    <mergeCell ref="A21:I21"/>
    <mergeCell ref="A45:A46"/>
    <mergeCell ref="B24:B26"/>
    <mergeCell ref="A38:A40"/>
    <mergeCell ref="D29:D30"/>
    <mergeCell ref="A24:A26"/>
    <mergeCell ref="A27:I27"/>
    <mergeCell ref="A29:A30"/>
    <mergeCell ref="B52:B53"/>
    <mergeCell ref="A37:I37"/>
    <mergeCell ref="B10:B13"/>
    <mergeCell ref="D52:D53"/>
    <mergeCell ref="A41:I41"/>
    <mergeCell ref="A10:A13"/>
    <mergeCell ref="A18:A19"/>
    <mergeCell ref="B18:B19"/>
    <mergeCell ref="C66:C67"/>
    <mergeCell ref="B87:B90"/>
    <mergeCell ref="C61:C65"/>
    <mergeCell ref="H42:H43"/>
    <mergeCell ref="E42:E43"/>
    <mergeCell ref="I48:I53"/>
    <mergeCell ref="I55:I58"/>
    <mergeCell ref="I69:I79"/>
  </mergeCells>
  <hyperlinks>
    <hyperlink ref="E3" r:id="rId1" display="https://bomberosorellana.gob.ec/"/>
  </hyperlinks>
  <printOptions/>
  <pageMargins left="0.2362204724409449" right="0.2362204724409449" top="0.35433070866141736" bottom="0.1968503937007874" header="0.31496062992125984" footer="0.31496062992125984"/>
  <pageSetup horizontalDpi="600" verticalDpi="600" orientation="landscape" paperSize="9" scale="65" r:id="rId2"/>
  <rowBreaks count="1" manualBreakCount="1">
    <brk id="36" max="8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3:AA28"/>
  <sheetViews>
    <sheetView zoomScalePageLayoutView="0" workbookViewId="0" topLeftCell="C43">
      <selection activeCell="E5" sqref="E5"/>
    </sheetView>
  </sheetViews>
  <sheetFormatPr defaultColWidth="11.00390625" defaultRowHeight="14.25"/>
  <cols>
    <col min="1" max="1" width="0.74609375" style="0" hidden="1" customWidth="1"/>
    <col min="2" max="2" width="11.00390625" style="0" hidden="1" customWidth="1"/>
    <col min="3" max="6" width="10.625" style="0" customWidth="1"/>
    <col min="7" max="7" width="7.75390625" style="0" customWidth="1"/>
    <col min="8" max="8" width="7.875" style="0" customWidth="1"/>
    <col min="9" max="9" width="10.75390625" style="0" customWidth="1"/>
    <col min="10" max="12" width="10.625" style="0" customWidth="1"/>
    <col min="13" max="13" width="11.625" style="0" customWidth="1"/>
    <col min="14" max="14" width="9.50390625" style="0" customWidth="1"/>
    <col min="15" max="18" width="10.625" style="0" customWidth="1"/>
    <col min="19" max="19" width="9.875" style="0" customWidth="1"/>
    <col min="20" max="20" width="9.25390625" style="0" customWidth="1"/>
    <col min="21" max="24" width="10.625" style="0" customWidth="1"/>
    <col min="25" max="25" width="8.625" style="0" customWidth="1"/>
    <col min="26" max="26" width="8.875" style="0" customWidth="1"/>
    <col min="27" max="28" width="8.625" style="0" customWidth="1"/>
  </cols>
  <sheetData>
    <row r="1" ht="6.75" customHeight="1"/>
    <row r="2" ht="13.5" hidden="1"/>
    <row r="3" spans="3:23" ht="12" customHeight="1">
      <c r="C3" s="56" t="s">
        <v>236</v>
      </c>
      <c r="D3" s="56" t="s">
        <v>11</v>
      </c>
      <c r="E3" s="56" t="s">
        <v>191</v>
      </c>
      <c r="F3" s="56" t="s">
        <v>54</v>
      </c>
      <c r="G3" s="56" t="s">
        <v>389</v>
      </c>
      <c r="H3" s="56" t="s">
        <v>388</v>
      </c>
      <c r="I3" s="56" t="s">
        <v>16</v>
      </c>
      <c r="J3" s="56" t="s">
        <v>173</v>
      </c>
      <c r="K3" s="56" t="s">
        <v>57</v>
      </c>
      <c r="L3" s="56" t="s">
        <v>192</v>
      </c>
      <c r="M3" s="56" t="s">
        <v>10</v>
      </c>
      <c r="N3" s="56" t="s">
        <v>208</v>
      </c>
      <c r="O3" s="56" t="s">
        <v>195</v>
      </c>
      <c r="P3" s="56" t="s">
        <v>58</v>
      </c>
      <c r="Q3" s="56" t="s">
        <v>220</v>
      </c>
      <c r="R3" s="56" t="s">
        <v>415</v>
      </c>
      <c r="S3" s="56" t="s">
        <v>390</v>
      </c>
      <c r="T3" s="56" t="s">
        <v>172</v>
      </c>
      <c r="U3" s="56" t="s">
        <v>66</v>
      </c>
      <c r="V3" s="56" t="s">
        <v>130</v>
      </c>
      <c r="W3" s="56" t="s">
        <v>14</v>
      </c>
    </row>
    <row r="4" spans="3:23" ht="12" customHeight="1">
      <c r="C4" s="56"/>
      <c r="D4" s="56"/>
      <c r="E4" s="56"/>
      <c r="F4" s="56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61"/>
    </row>
    <row r="5" spans="3:23" ht="12" customHeight="1">
      <c r="C5" s="56">
        <f>ACTUAL!E8</f>
        <v>7300</v>
      </c>
      <c r="D5" s="56">
        <f>ACTUAL!E9</f>
        <v>7840</v>
      </c>
      <c r="E5" s="56">
        <f>ACTUAL!E12</f>
        <v>560</v>
      </c>
      <c r="F5" s="56">
        <f>ACTUAL!E14</f>
        <v>3920</v>
      </c>
      <c r="G5" s="58">
        <f>ACTUAL!E15</f>
        <v>600</v>
      </c>
      <c r="H5" s="58">
        <f>ACTUAL!E16</f>
        <v>400</v>
      </c>
      <c r="I5" s="58">
        <f>ACTUAL!E20</f>
        <v>7840</v>
      </c>
      <c r="J5" s="58">
        <f>ACTUAL!E22</f>
        <v>55000</v>
      </c>
      <c r="K5" s="58">
        <f>ACTUAL!E23</f>
        <v>15000</v>
      </c>
      <c r="L5" s="58">
        <f>ACTUAL!E24</f>
        <v>7259.06</v>
      </c>
      <c r="M5" s="59">
        <f>ACTUAL!E29</f>
        <v>30000</v>
      </c>
      <c r="N5" s="59">
        <f>ACTUAL!E30</f>
        <v>1807.48</v>
      </c>
      <c r="O5" s="59">
        <f>ACTUAL!E31</f>
        <v>65300</v>
      </c>
      <c r="P5" s="59">
        <f>ACTUAL!E33</f>
        <v>4210</v>
      </c>
      <c r="Q5" s="59">
        <f>ACTUAL!E34</f>
        <v>1442.9</v>
      </c>
      <c r="R5" s="59">
        <f>ACTUAL!E39</f>
        <v>15000</v>
      </c>
      <c r="S5" s="59">
        <f>ACTUAL!E40</f>
        <v>3392.5</v>
      </c>
      <c r="T5" s="59">
        <f>ACTUAL!E44</f>
        <v>2000</v>
      </c>
      <c r="U5" s="59">
        <f>ACTUAL!E49</f>
        <v>40000</v>
      </c>
      <c r="V5" s="59">
        <f>ACTUAL!E52</f>
        <v>1047.67</v>
      </c>
      <c r="W5" s="61">
        <f>ACTUAL!E55</f>
        <v>9000</v>
      </c>
    </row>
    <row r="6" spans="3:23" ht="12" customHeight="1">
      <c r="C6" s="56">
        <f>ACTUAL!E17</f>
        <v>7840</v>
      </c>
      <c r="D6" s="56">
        <f>ACTUAL!E10</f>
        <v>3940</v>
      </c>
      <c r="E6" s="56"/>
      <c r="F6" s="56">
        <f>ACTUAL!E28</f>
        <v>7200</v>
      </c>
      <c r="G6" s="58"/>
      <c r="H6" s="58"/>
      <c r="I6" s="58">
        <f>ACTUAL!E42</f>
        <v>28735.58</v>
      </c>
      <c r="J6" s="58"/>
      <c r="K6" s="58"/>
      <c r="L6" s="58">
        <f>ACTUAL!E25</f>
        <v>6764.39</v>
      </c>
      <c r="M6" s="59">
        <f>ACTUAL!E36</f>
        <v>5600</v>
      </c>
      <c r="N6" s="59"/>
      <c r="O6" s="59">
        <f>ACTUAL!E32</f>
        <v>18000</v>
      </c>
      <c r="P6" s="59"/>
      <c r="Q6" s="59"/>
      <c r="R6" s="59"/>
      <c r="S6" s="59">
        <f>ACTUAL!E48</f>
        <v>6326.24</v>
      </c>
      <c r="T6" s="59"/>
      <c r="U6" s="59">
        <f>ACTUAL!E87</f>
        <v>2500</v>
      </c>
      <c r="V6" s="59"/>
      <c r="W6" s="61"/>
    </row>
    <row r="7" spans="3:23" ht="12" customHeight="1">
      <c r="C7" s="56"/>
      <c r="D7" s="56">
        <f>ACTUAL!E11</f>
        <v>1344</v>
      </c>
      <c r="E7" s="56"/>
      <c r="F7" s="56"/>
      <c r="G7" s="58"/>
      <c r="H7" s="58"/>
      <c r="I7" s="58">
        <f>ACTUAL!E57</f>
        <v>2800</v>
      </c>
      <c r="J7" s="58"/>
      <c r="K7" s="58"/>
      <c r="L7" s="58">
        <f>ACTUAL!E26</f>
        <v>9496.49</v>
      </c>
      <c r="M7" s="59">
        <f>ACTUAL!E38</f>
        <v>15000</v>
      </c>
      <c r="N7" s="59"/>
      <c r="O7" s="59"/>
      <c r="P7" s="59"/>
      <c r="Q7" s="59"/>
      <c r="R7" s="59"/>
      <c r="S7" s="59"/>
      <c r="T7" s="59"/>
      <c r="U7" s="59">
        <f>ACTUAL!E88</f>
        <v>2500</v>
      </c>
      <c r="V7" s="59"/>
      <c r="W7" s="61"/>
    </row>
    <row r="8" spans="3:23" ht="12" customHeight="1">
      <c r="C8" s="56"/>
      <c r="D8" s="56">
        <f>ACTUAL!E13</f>
        <v>2016</v>
      </c>
      <c r="E8" s="56"/>
      <c r="F8" s="56"/>
      <c r="G8" s="58"/>
      <c r="H8" s="58"/>
      <c r="I8" s="58"/>
      <c r="J8" s="58"/>
      <c r="K8" s="58"/>
      <c r="L8" s="58"/>
      <c r="M8" s="59">
        <v>1219.07</v>
      </c>
      <c r="N8" s="59"/>
      <c r="O8" s="59"/>
      <c r="P8" s="59"/>
      <c r="Q8" s="59"/>
      <c r="R8" s="59"/>
      <c r="S8" s="59"/>
      <c r="T8" s="59"/>
      <c r="U8" s="59">
        <f>ACTUAL!E89</f>
        <v>2500</v>
      </c>
      <c r="V8" s="59"/>
      <c r="W8" s="61"/>
    </row>
    <row r="9" spans="3:23" ht="12" customHeight="1">
      <c r="C9" s="56"/>
      <c r="D9" s="56">
        <f>ACTUAL!E19</f>
        <v>6200</v>
      </c>
      <c r="E9" s="56"/>
      <c r="F9" s="56"/>
      <c r="G9" s="58"/>
      <c r="H9" s="58"/>
      <c r="I9" s="58"/>
      <c r="J9" s="58"/>
      <c r="K9" s="58"/>
      <c r="L9" s="58"/>
      <c r="M9" s="59">
        <f>ACTUAL!E45</f>
        <v>3024</v>
      </c>
      <c r="N9" s="59"/>
      <c r="O9" s="59"/>
      <c r="P9" s="59"/>
      <c r="Q9" s="59"/>
      <c r="R9" s="59"/>
      <c r="S9" s="59"/>
      <c r="T9" s="59"/>
      <c r="U9" s="59">
        <f>ACTUAL!E90</f>
        <v>2500</v>
      </c>
      <c r="V9" s="59"/>
      <c r="W9" s="61"/>
    </row>
    <row r="10" spans="3:23" ht="12" customHeight="1">
      <c r="C10" s="56"/>
      <c r="D10" s="56">
        <f>ACTUAL!E18</f>
        <v>550</v>
      </c>
      <c r="E10" s="56"/>
      <c r="F10" s="56"/>
      <c r="G10" s="58"/>
      <c r="H10" s="58"/>
      <c r="I10" s="58"/>
      <c r="J10" s="58"/>
      <c r="K10" s="58"/>
      <c r="L10" s="58"/>
      <c r="M10" s="59">
        <f>ACTUAL!E46</f>
        <v>1008</v>
      </c>
      <c r="N10" s="59"/>
      <c r="O10" s="59"/>
      <c r="P10" s="59"/>
      <c r="Q10" s="59"/>
      <c r="R10" s="59"/>
      <c r="S10" s="59"/>
      <c r="T10" s="59"/>
      <c r="U10" s="59">
        <f>ACTUAL!E84</f>
        <v>2000</v>
      </c>
      <c r="V10" s="59"/>
      <c r="W10" s="61"/>
    </row>
    <row r="11" spans="3:23" ht="12" customHeight="1">
      <c r="C11" s="56"/>
      <c r="D11" s="56"/>
      <c r="E11" s="56"/>
      <c r="F11" s="56"/>
      <c r="G11" s="58"/>
      <c r="H11" s="58"/>
      <c r="I11" s="58"/>
      <c r="J11" s="58"/>
      <c r="K11" s="58"/>
      <c r="L11" s="58"/>
      <c r="M11" s="59">
        <f>ACTUAL!E50</f>
        <v>8725.92</v>
      </c>
      <c r="N11" s="59"/>
      <c r="O11" s="59"/>
      <c r="P11" s="59"/>
      <c r="Q11" s="59"/>
      <c r="R11" s="59"/>
      <c r="S11" s="59"/>
      <c r="T11" s="59"/>
      <c r="U11" s="59"/>
      <c r="V11" s="59"/>
      <c r="W11" s="61"/>
    </row>
    <row r="12" spans="3:23" ht="12" customHeight="1">
      <c r="C12" s="56"/>
      <c r="D12" s="56"/>
      <c r="E12" s="56"/>
      <c r="F12" s="56"/>
      <c r="G12" s="58"/>
      <c r="H12" s="58"/>
      <c r="I12" s="58"/>
      <c r="J12" s="58"/>
      <c r="K12" s="58"/>
      <c r="L12" s="58"/>
      <c r="M12" s="59">
        <f>ACTUAL!E53</f>
        <v>30906.33</v>
      </c>
      <c r="N12" s="59"/>
      <c r="O12" s="59"/>
      <c r="P12" s="59"/>
      <c r="Q12" s="59"/>
      <c r="R12" s="59"/>
      <c r="S12" s="59"/>
      <c r="T12" s="59"/>
      <c r="U12" s="59"/>
      <c r="V12" s="59"/>
      <c r="W12" s="61"/>
    </row>
    <row r="13" spans="3:23" ht="12" customHeight="1">
      <c r="C13" s="56"/>
      <c r="D13" s="56"/>
      <c r="E13" s="56"/>
      <c r="F13" s="56"/>
      <c r="G13" s="58"/>
      <c r="H13" s="58"/>
      <c r="I13" s="58"/>
      <c r="J13" s="58"/>
      <c r="K13" s="58"/>
      <c r="L13" s="58"/>
      <c r="M13" s="59">
        <f>ACTUAL!E51</f>
        <v>13240</v>
      </c>
      <c r="N13" s="59"/>
      <c r="O13" s="59"/>
      <c r="P13" s="59"/>
      <c r="Q13" s="59"/>
      <c r="R13" s="59"/>
      <c r="S13" s="59"/>
      <c r="T13" s="59"/>
      <c r="U13" s="59"/>
      <c r="V13" s="59"/>
      <c r="W13" s="61"/>
    </row>
    <row r="14" spans="3:23" ht="12" customHeight="1" thickBot="1">
      <c r="C14" s="71">
        <f>SUM(C5:C13)</f>
        <v>15140</v>
      </c>
      <c r="D14" s="71">
        <f aca="true" t="shared" si="0" ref="D14:W14">SUM(D5:D13)</f>
        <v>21890</v>
      </c>
      <c r="E14" s="71">
        <f t="shared" si="0"/>
        <v>560</v>
      </c>
      <c r="F14" s="71">
        <f t="shared" si="0"/>
        <v>11120</v>
      </c>
      <c r="G14" s="60">
        <f t="shared" si="0"/>
        <v>600</v>
      </c>
      <c r="H14" s="60">
        <f t="shared" si="0"/>
        <v>400</v>
      </c>
      <c r="I14" s="60">
        <f t="shared" si="0"/>
        <v>39375.58</v>
      </c>
      <c r="J14" s="60">
        <f t="shared" si="0"/>
        <v>55000</v>
      </c>
      <c r="K14" s="60">
        <f t="shared" si="0"/>
        <v>15000</v>
      </c>
      <c r="L14" s="60">
        <f t="shared" si="0"/>
        <v>23519.940000000002</v>
      </c>
      <c r="M14" s="60">
        <f t="shared" si="0"/>
        <v>108723.32</v>
      </c>
      <c r="N14" s="60">
        <f t="shared" si="0"/>
        <v>1807.48</v>
      </c>
      <c r="O14" s="60">
        <f t="shared" si="0"/>
        <v>83300</v>
      </c>
      <c r="P14" s="60">
        <f t="shared" si="0"/>
        <v>4210</v>
      </c>
      <c r="Q14" s="60">
        <f t="shared" si="0"/>
        <v>1442.9</v>
      </c>
      <c r="R14" s="60">
        <f t="shared" si="0"/>
        <v>15000</v>
      </c>
      <c r="S14" s="60">
        <f t="shared" si="0"/>
        <v>9718.74</v>
      </c>
      <c r="T14" s="60">
        <f t="shared" si="0"/>
        <v>2000</v>
      </c>
      <c r="U14" s="60">
        <f t="shared" si="0"/>
        <v>52000</v>
      </c>
      <c r="V14" s="60">
        <f t="shared" si="0"/>
        <v>1047.67</v>
      </c>
      <c r="W14" s="60">
        <f t="shared" si="0"/>
        <v>9000</v>
      </c>
    </row>
    <row r="15" ht="12" customHeight="1"/>
    <row r="16" ht="12" customHeight="1"/>
    <row r="17" spans="3:27" s="55" customFormat="1" ht="12" customHeight="1">
      <c r="C17" s="56" t="s">
        <v>15</v>
      </c>
      <c r="D17" s="56" t="s">
        <v>55</v>
      </c>
      <c r="E17" s="56" t="s">
        <v>20</v>
      </c>
      <c r="F17" s="56" t="s">
        <v>346</v>
      </c>
      <c r="G17" s="65" t="s">
        <v>17</v>
      </c>
      <c r="H17" s="56" t="s">
        <v>18</v>
      </c>
      <c r="I17" s="56" t="s">
        <v>19</v>
      </c>
      <c r="J17" s="56" t="s">
        <v>21</v>
      </c>
      <c r="K17" s="56" t="s">
        <v>22</v>
      </c>
      <c r="L17" s="56" t="s">
        <v>51</v>
      </c>
      <c r="M17" s="56" t="s">
        <v>419</v>
      </c>
      <c r="N17" s="56" t="s">
        <v>207</v>
      </c>
      <c r="O17" s="56" t="s">
        <v>391</v>
      </c>
      <c r="P17" s="56" t="s">
        <v>392</v>
      </c>
      <c r="Q17" s="56" t="s">
        <v>393</v>
      </c>
      <c r="R17" s="56" t="s">
        <v>394</v>
      </c>
      <c r="S17" s="56" t="s">
        <v>395</v>
      </c>
      <c r="T17" s="56" t="s">
        <v>396</v>
      </c>
      <c r="U17" s="56" t="s">
        <v>202</v>
      </c>
      <c r="V17" s="56" t="s">
        <v>169</v>
      </c>
      <c r="W17" s="56" t="s">
        <v>71</v>
      </c>
      <c r="X17" s="56" t="s">
        <v>72</v>
      </c>
      <c r="Y17" s="56" t="s">
        <v>70</v>
      </c>
      <c r="Z17" s="56" t="s">
        <v>69</v>
      </c>
      <c r="AA17" s="56" t="s">
        <v>174</v>
      </c>
    </row>
    <row r="18" spans="3:27" s="55" customFormat="1" ht="12" customHeight="1">
      <c r="C18" s="57"/>
      <c r="D18" s="57"/>
      <c r="E18" s="57"/>
      <c r="F18" s="57"/>
      <c r="G18" s="6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3:27" s="55" customFormat="1" ht="12" customHeight="1">
      <c r="C19" s="57">
        <f>ACTUAL!E56</f>
        <v>12000</v>
      </c>
      <c r="D19" s="57">
        <f>ACTUAL!E58</f>
        <v>2240</v>
      </c>
      <c r="E19" s="57">
        <f>ACTUAL!E65</f>
        <v>250</v>
      </c>
      <c r="F19" s="57">
        <f>ACTUAL!E60</f>
        <v>4000</v>
      </c>
      <c r="G19" s="66">
        <f>ACTUAL!E61</f>
        <v>2700</v>
      </c>
      <c r="H19" s="57">
        <f>ACTUAL!E62</f>
        <v>9000</v>
      </c>
      <c r="I19" s="57">
        <f>ACTUAL!E63</f>
        <v>12000</v>
      </c>
      <c r="J19" s="59">
        <f>ACTUAL!E66</f>
        <v>400</v>
      </c>
      <c r="K19" s="59">
        <f>ACTUAL!E67</f>
        <v>7500</v>
      </c>
      <c r="L19" s="59">
        <f>ACTUAL!E69</f>
        <v>70000</v>
      </c>
      <c r="M19" s="59">
        <f>ACTUAL!E70</f>
        <v>418488</v>
      </c>
      <c r="N19" s="59">
        <f>ACTUAL!E71</f>
        <v>8287.76</v>
      </c>
      <c r="O19" s="59">
        <f>ACTUAL!E72</f>
        <v>47232</v>
      </c>
      <c r="P19" s="59">
        <f>ACTUAL!E73</f>
        <v>21870</v>
      </c>
      <c r="Q19" s="59">
        <f>ACTUAL!E74</f>
        <v>37000</v>
      </c>
      <c r="R19" s="59">
        <f>ACTUAL!E75</f>
        <v>41132.37</v>
      </c>
      <c r="S19" s="59">
        <f>ACTUAL!E76</f>
        <v>66030.34</v>
      </c>
      <c r="T19" s="59">
        <f>ACTUAL!E77</f>
        <v>14175</v>
      </c>
      <c r="U19" s="59">
        <f>ACTUAL!E78</f>
        <v>148296</v>
      </c>
      <c r="V19" s="59">
        <f>ACTUAL!E79</f>
        <v>12000</v>
      </c>
      <c r="W19" s="59">
        <f>ACTUAL!E80</f>
        <v>8000</v>
      </c>
      <c r="X19" s="59">
        <f>ACTUAL!E81</f>
        <v>14000</v>
      </c>
      <c r="Y19" s="59">
        <f>ACTUAL!E82</f>
        <v>1000</v>
      </c>
      <c r="Z19" s="59">
        <f>ACTUAL!E83</f>
        <v>16500</v>
      </c>
      <c r="AA19" s="59">
        <f>ACTUAL!E86</f>
        <v>5000</v>
      </c>
    </row>
    <row r="20" spans="3:27" s="55" customFormat="1" ht="12" customHeight="1" thickBot="1">
      <c r="C20" s="57"/>
      <c r="D20" s="57">
        <f>ACTUAL!E64</f>
        <v>1000</v>
      </c>
      <c r="E20" s="57"/>
      <c r="F20" s="57"/>
      <c r="G20" s="67"/>
      <c r="H20" s="63"/>
      <c r="I20" s="63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</row>
    <row r="21" spans="3:27" ht="12" customHeight="1" thickBot="1">
      <c r="C21" s="62">
        <f aca="true" t="shared" si="1" ref="C21:O21">SUM(C19:C20)</f>
        <v>12000</v>
      </c>
      <c r="D21" s="62">
        <f t="shared" si="1"/>
        <v>3240</v>
      </c>
      <c r="E21" s="62">
        <f t="shared" si="1"/>
        <v>250</v>
      </c>
      <c r="F21" s="62">
        <f t="shared" si="1"/>
        <v>4000</v>
      </c>
      <c r="G21" s="68">
        <f t="shared" si="1"/>
        <v>2700</v>
      </c>
      <c r="H21" s="64">
        <f t="shared" si="1"/>
        <v>9000</v>
      </c>
      <c r="I21" s="64">
        <f t="shared" si="1"/>
        <v>12000</v>
      </c>
      <c r="J21" s="70">
        <f t="shared" si="1"/>
        <v>400</v>
      </c>
      <c r="K21" s="70">
        <f t="shared" si="1"/>
        <v>7500</v>
      </c>
      <c r="L21" s="70">
        <f t="shared" si="1"/>
        <v>70000</v>
      </c>
      <c r="M21" s="70">
        <f t="shared" si="1"/>
        <v>418488</v>
      </c>
      <c r="N21" s="70">
        <f t="shared" si="1"/>
        <v>8287.76</v>
      </c>
      <c r="O21" s="70">
        <f t="shared" si="1"/>
        <v>47232</v>
      </c>
      <c r="P21" s="70">
        <f aca="true" t="shared" si="2" ref="P21:AA21">SUM(P19:P20)</f>
        <v>21870</v>
      </c>
      <c r="Q21" s="70">
        <f t="shared" si="2"/>
        <v>37000</v>
      </c>
      <c r="R21" s="70">
        <f t="shared" si="2"/>
        <v>41132.37</v>
      </c>
      <c r="S21" s="70">
        <f t="shared" si="2"/>
        <v>66030.34</v>
      </c>
      <c r="T21" s="70">
        <f t="shared" si="2"/>
        <v>14175</v>
      </c>
      <c r="U21" s="70">
        <f t="shared" si="2"/>
        <v>148296</v>
      </c>
      <c r="V21" s="70">
        <f t="shared" si="2"/>
        <v>12000</v>
      </c>
      <c r="W21" s="70">
        <f t="shared" si="2"/>
        <v>8000</v>
      </c>
      <c r="X21" s="70">
        <f t="shared" si="2"/>
        <v>14000</v>
      </c>
      <c r="Y21" s="70">
        <f t="shared" si="2"/>
        <v>1000</v>
      </c>
      <c r="Z21" s="70">
        <f t="shared" si="2"/>
        <v>16500</v>
      </c>
      <c r="AA21" s="72">
        <f t="shared" si="2"/>
        <v>5000</v>
      </c>
    </row>
    <row r="22" spans="3:22" ht="13.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5" spans="15:18" ht="13.5">
      <c r="O25" s="52">
        <f>G14+H14+I14+J14+K14+L14+M14+N14+O14+P14+Q14+R14+S14+T14+U14+V14+W14+G21+H21+I21+J21+K21+L21+M21+N21+O21+P21+Q21+R21+S21+T21+U21+V21+W21+X21+Y21+Z21+AA21</f>
        <v>1382757.1000000003</v>
      </c>
      <c r="R25" s="34">
        <v>1456957.1</v>
      </c>
    </row>
    <row r="27" ht="13.5">
      <c r="P27">
        <f>R25-O25</f>
        <v>74199.99999999977</v>
      </c>
    </row>
    <row r="28" ht="13.5">
      <c r="O28" s="52">
        <f>C14+D14+E14+F14+C21+D21+E21+F21</f>
        <v>68200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BOMBERO</cp:lastModifiedBy>
  <cp:lastPrinted>2020-11-10T15:21:48Z</cp:lastPrinted>
  <dcterms:created xsi:type="dcterms:W3CDTF">2015-09-18T15:41:48Z</dcterms:created>
  <dcterms:modified xsi:type="dcterms:W3CDTF">2020-11-11T13:09:21Z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